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45" documentId="120_S{2AC9BD13-BADA-5192-A53E-5A8FF88502F6}" xr6:coauthVersionLast="47" xr6:coauthVersionMax="47" xr10:uidLastSave="{6C26CD84-7379-4C4E-A5D6-5F90683C7070}"/>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<sst xmlns="http://schemas.openxmlformats.org/spreadsheetml/2006/main" count="181548" uniqueCount="39153">
  <si>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</si>
  <si>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</si>
  <si>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</si>
  <si>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</si>
  <si>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</si>
  <si>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</si>
  <si>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</si>
  <si>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</si>
  <si>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</si>
  <si>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</si>
  <si>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</si>
  <si>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</si>
  <si>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</si>
  <si>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</si>
  <si>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</si>
  <si>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</si>
  <si>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</si>
  <si>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</si>
  <si>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</si>
  <si>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</si>
  <si>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</si>
  <si>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</si>
  <si>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</si>
  <si>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</si>
  <si>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</si>
  <si>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</si>
  <si>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</si>
  <si>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</si>
  <si>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</si>
  <si>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</si>
  <si>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</si>
  <si>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</si>
  <si>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</si>
  <si>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</si>
  <si>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</si>
  <si>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</si>
  <si>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</si>
  <si>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</si>
  <si>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</si>
  <si>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</si>
  <si>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</si>
  <si>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</si>
  <si>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</si>
  <si>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</si>
  <si>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</si>
  <si>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</si>
  <si>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</si>
  <si>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</si>
  <si>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</si>
  <si>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</si>
  <si>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</si>
  <si>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</si>
  <si>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</si>
  <si>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</si>
  <si>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</si>
  <si>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</si>
  <si>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</si>
  <si>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</si>
  <si>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</si>
  <si>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</si>
  <si>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</si>
  <si>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</si>
  <si>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</si>
  <si>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</si>
  <si>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</si>
  <si>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</si>
  <si>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</si>
  <si>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</si>
  <si>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</si>
  <si>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</si>
  <si>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</si>
  <si>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</si>
  <si>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</si>
  <si>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</si>
  <si>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</si>
  <si>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</si>
  <si>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</si>
  <si>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</si>
  <si>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</si>
  <si>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</si>
  <si>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</si>
  <si>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</si>
  <si>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</si>
  <si>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</si>
  <si>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</si>
  <si>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</si>
  <si>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</si>
  <si>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</si>
  <si>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</si>
  <si>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</si>
  <si>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</si>
  <si>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</si>
  <si>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</si>
  <si>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</si>
  <si>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</si>
  <si>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</si>
  <si>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</si>
  <si>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</si>
  <si>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</si>
  <si>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</si>
  <si>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</si>
  <si>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</si>
  <si>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</si>
  <si>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</si>
  <si>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</si>
  <si>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</si>
  <si>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</si>
  <si>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</si>
  <si>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</si>
  <si>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</si>
  <si>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</si>
  <si>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</si>
  <si>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</si>
  <si>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</si>
  <si>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</si>
  <si>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</si>
  <si>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</si>
  <si>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</si>
  <si>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</si>
  <si>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</si>
  <si>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</si>
  <si>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</si>
  <si>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</si>
  <si>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</si>
  <si>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</si>
  <si>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</si>
  <si>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</si>
  <si>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</si>
  <si>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</si>
  <si>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</si>
  <si>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</si>
  <si>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</si>
  <si>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</si>
  <si>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</si>
  <si>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</si>
  <si>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</si>
  <si>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</si>
  <si>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</si>
  <si>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</si>
  <si>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</si>
  <si>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</si>
  <si>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</si>
  <si>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</si>
  <si>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</si>
  <si>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</si>
  <si>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</si>
  <si>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</si>
  <si>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</si>
  <si>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</si>
  <si>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</si>
  <si>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</si>
  <si>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</si>
  <si>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</si>
  <si>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</si>
  <si>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</si>
  <si>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</si>
  <si>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</si>
  <si>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</si>
  <si>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</si>
  <si>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</si>
  <si>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</si>
  <si>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</si>
  <si>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</si>
  <si>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</si>
  <si>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</si>
  <si>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</si>
  <si>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</si>
  <si>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</si>
  <si>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</si>
  <si>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</si>
  <si>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</si>
  <si>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</si>
  <si>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</si>
  <si>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</si>
  <si>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</si>
  <si>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</si>
  <si>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</si>
  <si>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</si>
  <si>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</si>
  <si>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</si>
  <si>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</si>
  <si>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</si>
  <si>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</si>
  <si>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</si>
  <si>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</si>
  <si>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</si>
  <si>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</si>
  <si>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</si>
  <si>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</si>
  <si>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</si>
  <si>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</si>
  <si>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</si>
  <si>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</si>
  <si>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</si>
  <si>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</si>
  <si>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</si>
  <si>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</si>
  <si>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</si>
  <si>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</si>
  <si>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</si>
  <si>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</si>
  <si>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</si>
  <si>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</si>
  <si>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</si>
  <si>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</si>
  <si>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</si>
  <si>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</si>
  <si>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</si>
  <si>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</si>
  <si>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</si>
  <si>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</si>
  <si>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</si>
  <si>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</si>
  <si>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</si>
  <si>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</si>
  <si>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</si>
  <si>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</si>
  <si>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</si>
  <si>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</si>
  <si>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</si>
  <si>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</si>
  <si>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</si>
  <si>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</si>
  <si>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</si>
  <si>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</si>
  <si>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</si>
  <si>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</si>
  <si>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</si>
  <si>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</si>
  <si>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</si>
  <si>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</si>
  <si>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</si>
  <si>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</si>
  <si>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</si>
  <si>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</si>
  <si>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</si>
  <si>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</si>
  <si>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</si>
  <si>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</si>
  <si>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</si>
  <si>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</si>
  <si>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</si>
  <si>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</si>
  <si>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</si>
  <si>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</si>
  <si>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</si>
  <si>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</si>
  <si>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</si>
  <si>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</si>
  <si>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</si>
  <si>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</si>
  <si>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</si>
  <si>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</si>
  <si>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</si>
  <si>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</si>
  <si>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</si>
  <si>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</si>
  <si>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</si>
  <si>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</si>
  <si>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</si>
  <si>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</si>
  <si>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</si>
  <si>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</si>
  <si>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</si>
  <si>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</si>
  <si>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</si>
  <si>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</si>
  <si>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</si>
  <si>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</si>
  <si>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</si>
  <si>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</si>
  <si>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</si>
  <si>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</si>
  <si>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</si>
  <si>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</si>
  <si>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</si>
  <si>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</si>
  <si>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</si>
  <si>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</si>
  <si>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</si>
  <si>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</si>
  <si>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</si>
  <si>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</si>
  <si>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</si>
  <si>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</si>
  <si>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</si>
  <si>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</si>
  <si>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</si>
  <si>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</si>
  <si>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</si>
  <si>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</si>
  <si>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</si>
  <si>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</si>
  <si>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</si>
  <si>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</si>
  <si>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</si>
  <si>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</si>
  <si>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</si>
  <si>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</si>
  <si>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</si>
  <si>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</si>
  <si>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</si>
  <si>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</si>
  <si>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</si>
  <si>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</si>
  <si>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</si>
  <si>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</si>
  <si>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</si>
  <si>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</si>
  <si>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</si>
  <si>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</si>
  <si>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</si>
  <si>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</si>
  <si>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</si>
  <si>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</si>
  <si>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</si>
  <si>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</si>
  <si>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</si>
  <si>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</si>
  <si>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</si>
  <si>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</si>
  <si>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</si>
  <si>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</si>
  <si>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</si>
  <si>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</si>
  <si>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</si>
  <si>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</si>
  <si>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</si>
  <si>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</si>
  <si>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</si>
  <si>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</si>
  <si>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</si>
  <si>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</si>
  <si>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</si>
  <si>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</si>
  <si>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</si>
  <si>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</si>
  <si>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</si>
  <si>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</si>
  <si>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</si>
  <si>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</si>
  <si>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</si>
  <si>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</si>
  <si>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</si>
  <si>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</si>
  <si>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</si>
  <si>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</si>
  <si>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</si>
  <si>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</si>
  <si>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</si>
  <si>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</si>
  <si>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</si>
  <si>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</si>
  <si>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</si>
  <si>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</si>
  <si>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</si>
  <si>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</si>
  <si>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</si>
  <si>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</si>
  <si>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</si>
  <si>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</si>
  <si>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</si>
  <si>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</si>
  <si>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</si>
  <si>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</si>
  <si>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</si>
  <si>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</si>
  <si>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</si>
  <si>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</si>
  <si>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</si>
  <si>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</si>
  <si>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</si>
  <si>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</si>
  <si>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</si>
  <si>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</si>
  <si>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</si>
  <si>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</si>
  <si>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</si>
  <si>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</si>
  <si>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</si>
  <si>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</si>
  <si>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</si>
  <si>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</si>
  <si>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</si>
  <si>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</si>
  <si>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</si>
  <si>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</si>
  <si>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</si>
  <si>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</si>
  <si>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</si>
  <si>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</si>
  <si>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</si>
  <si>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</si>
  <si>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</si>
  <si>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</si>
  <si>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</si>
  <si>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</si>
  <si>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</si>
  <si>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</si>
  <si>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</si>
  <si>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</si>
  <si>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</si>
  <si>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</si>
  <si>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</si>
  <si>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</si>
  <si>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</si>
  <si>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</si>
  <si>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</si>
  <si>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</si>
  <si>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</si>
  <si>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</si>
  <si>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</si>
  <si>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</si>
  <si>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</si>
  <si>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</si>
  <si>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</si>
  <si>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</si>
  <si>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</si>
  <si>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</si>
  <si>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</si>
  <si>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</si>
  <si>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</si>
  <si>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</si>
  <si>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</si>
  <si>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</si>
  <si>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</si>
  <si>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</si>
  <si>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</si>
  <si>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</si>
  <si>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</si>
  <si>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</si>
  <si>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</si>
  <si>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</si>
  <si>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</si>
  <si>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</si>
  <si>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</si>
  <si>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</si>
  <si>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</si>
  <si>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</si>
  <si>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</si>
  <si>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</si>
  <si>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</si>
  <si>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</si>
  <si>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</si>
  <si>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</si>
  <si>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</si>
  <si>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</si>
  <si>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</si>
  <si>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</si>
  <si>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</si>
  <si>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</si>
  <si>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</si>
  <si>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</si>
  <si>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</si>
  <si>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</si>
  <si>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</si>
  <si>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</si>
  <si>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</si>
  <si>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</si>
  <si>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</si>
  <si>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</si>
  <si>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</si>
  <si>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</si>
  <si>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</si>
  <si>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</si>
  <si>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</si>
  <si>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</si>
  <si>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</si>
  <si>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</si>
  <si>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</si>
  <si>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</si>
  <si>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</si>
  <si>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</si>
  <si>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</si>
  <si>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</si>
  <si>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</si>
  <si>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</si>
  <si>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</si>
  <si>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</si>
  <si>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</si>
  <si>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</si>
  <si>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</si>
  <si>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</si>
  <si>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</si>
  <si>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</si>
  <si>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</si>
  <si>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</si>
  <si>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</si>
  <si>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</si>
  <si>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</si>
  <si>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</si>
  <si>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</si>
  <si>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</si>
  <si>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</si>
  <si>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</si>
  <si>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</si>
  <si>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</si>
  <si>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</si>
  <si>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</si>
  <si>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</si>
  <si>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</si>
  <si>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</si>
  <si>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</si>
  <si>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</si>
  <si>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</si>
  <si>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</si>
  <si>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</si>
  <si>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</si>
  <si>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</si>
  <si>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</si>
  <si>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</si>
  <si>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</si>
  <si>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</si>
  <si>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</si>
  <si>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</si>
  <si>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</si>
  <si>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</si>
  <si>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</si>
  <si>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</si>
  <si>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</si>
  <si>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</si>
  <si>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</si>
  <si>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</si>
  <si>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</si>
  <si>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</si>
  <si>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</si>
  <si>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</si>
  <si>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</si>
  <si>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</si>
  <si>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</si>
  <si>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</si>
  <si>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</si>
  <si>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</si>
  <si>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</si>
  <si>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</si>
  <si>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</si>
  <si>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</si>
  <si>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</si>
  <si>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</si>
  <si>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</si>
  <si>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</si>
  <si>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</si>
  <si>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</si>
  <si>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</si>
  <si>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</si>
  <si>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</si>
  <si>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</si>
  <si>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</si>
  <si>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</si>
  <si>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</si>
  <si>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</si>
  <si>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</si>
  <si>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</si>
  <si>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</si>
  <si>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</si>
  <si>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</si>
  <si>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</si>
  <si>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</si>
  <si>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</si>
  <si>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</si>
  <si>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</si>
  <si>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</si>
  <si>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</si>
  <si>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</si>
  <si>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</si>
  <si>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</si>
  <si>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</si>
  <si>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</si>
  <si>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</si>
  <si>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</si>
  <si>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</si>
  <si>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</si>
  <si>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</si>
  <si>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</si>
  <si>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</si>
  <si>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</si>
  <si>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</si>
  <si>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</si>
  <si>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</si>
  <si>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</si>
  <si>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</si>
  <si>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</si>
  <si>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</si>
  <si>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</si>
  <si>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</si>
  <si>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</si>
  <si>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</si>
  <si>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</si>
  <si>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</si>
  <si>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</si>
  <si>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</si>
  <si>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</si>
  <si>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</si>
  <si>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</si>
  <si>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</si>
  <si>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</si>
  <si>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</si>
  <si>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</si>
  <si>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</si>
  <si>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</si>
  <si>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</si>
  <si>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</si>
  <si>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</si>
  <si>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</si>
  <si>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</si>
  <si>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</si>
  <si>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</si>
  <si>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</si>
  <si>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</si>
  <si>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</si>
  <si>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</si>
  <si>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</si>
  <si>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</si>
  <si>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</si>
  <si>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</si>
  <si>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</si>
  <si>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</si>
  <si>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</si>
  <si>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</si>
  <si>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</si>
  <si>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</si>
  <si>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</si>
  <si>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</si>
  <si>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</si>
  <si>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</si>
  <si>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</si>
  <si>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</si>
  <si>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</si>
  <si>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</si>
  <si>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</si>
  <si>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</si>
  <si>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</si>
  <si>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</si>
  <si>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</si>
  <si>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</si>
  <si>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</si>
  <si>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</si>
  <si>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</si>
  <si>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</si>
  <si>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</si>
  <si>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</si>
  <si>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</si>
  <si>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</si>
  <si>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</si>
  <si>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</si>
  <si>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</si>
  <si>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</si>
  <si>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</si>
  <si>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</si>
  <si>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</si>
  <si>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</si>
  <si>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</si>
  <si>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</si>
  <si>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</si>
  <si>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</si>
  <si>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</si>
  <si>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</si>
  <si>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</si>
  <si>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</si>
  <si>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</si>
  <si>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</si>
  <si>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</si>
  <si>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</si>
  <si>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</si>
  <si>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</si>
  <si>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</si>
  <si>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</si>
  <si>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</si>
  <si>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</si>
  <si>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</si>
  <si>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</si>
  <si>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</si>
  <si>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</si>
  <si>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</si>
  <si>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</si>
  <si>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</si>
  <si>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</si>
  <si>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</si>
  <si>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</si>
  <si>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</si>
  <si>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</si>
  <si>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</si>
  <si>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</si>
  <si>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</si>
  <si>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</si>
  <si>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</si>
  <si>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</si>
  <si>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</si>
  <si>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</si>
  <si>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</si>
  <si>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</si>
  <si>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</si>
  <si>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</si>
  <si>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</si>
  <si>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</si>
  <si>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</si>
  <si>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</si>
  <si>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</si>
  <si>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</si>
  <si>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</si>
  <si>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</si>
  <si>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</si>
  <si>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</si>
  <si>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</si>
  <si>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</si>
  <si>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</si>
  <si>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</si>
  <si>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</si>
  <si>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</si>
  <si>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</si>
  <si>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</si>
  <si>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</si>
  <si>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</si>
  <si>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</si>
  <si>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</si>
  <si>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</si>
  <si>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</si>
  <si>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</si>
  <si>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</si>
  <si>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</si>
  <si>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</si>
  <si>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</si>
  <si>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</si>
  <si>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</si>
  <si>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</si>
  <si>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</si>
  <si>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</si>
  <si>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</si>
  <si>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</si>
  <si>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</si>
  <si>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</si>
  <si>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</si>
  <si>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</si>
  <si>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</si>
  <si>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</si>
  <si>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</si>
  <si>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</si>
  <si>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</si>
  <si>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</si>
  <si>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</si>
  <si>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</si>
  <si>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</si>
  <si>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</si>
  <si>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</si>
  <si>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</si>
  <si>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</si>
  <si>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</si>
  <si>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</si>
  <si>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</si>
  <si>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</si>
  <si>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</si>
  <si>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</si>
  <si>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</si>
  <si>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</si>
  <si>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</si>
  <si>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</si>
  <si>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</si>
  <si>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</si>
  <si>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</si>
  <si>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</si>
  <si>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</si>
  <si>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</si>
  <si>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</si>
  <si>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</si>
  <si>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</si>
  <si>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</si>
  <si>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</si>
  <si>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</si>
  <si>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</si>
  <si>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</si>
  <si>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</si>
  <si>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</si>
  <si>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</si>
  <si>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</si>
  <si>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</si>
  <si>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</si>
  <si>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</si>
  <si>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</si>
  <si>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</si>
  <si>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</si>
  <si>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</si>
  <si>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</si>
  <si>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</si>
  <si>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</si>
  <si>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</si>
  <si>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</si>
  <si>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</si>
  <si>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</si>
  <si>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</si>
  <si>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</si>
  <si>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</si>
  <si>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</si>
  <si>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</si>
  <si>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</si>
  <si>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</si>
  <si>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</si>
  <si>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</si>
  <si>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</si>
  <si>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</si>
  <si>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</si>
  <si>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</si>
  <si>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</si>
  <si>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</si>
  <si>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</si>
  <si>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</si>
  <si>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</si>
  <si>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</si>
  <si>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</si>
  <si>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</si>
  <si>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</si>
  <si>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</si>
  <si>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</si>
  <si>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</si>
  <si>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</si>
  <si>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</si>
  <si>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</si>
  <si>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</si>
  <si>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</si>
  <si>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</si>
  <si>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</si>
  <si>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</si>
  <si>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</si>
  <si>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</si>
  <si>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</si>
  <si>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</si>
  <si>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</si>
  <si>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</si>
  <si>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</si>
  <si>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</si>
  <si>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</si>
  <si>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</si>
  <si>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</si>
  <si>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</si>
  <si>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</si>
  <si>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</si>
  <si>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</si>
  <si>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</si>
  <si>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</si>
  <si>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</si>
  <si>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</si>
  <si>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</si>
  <si>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</si>
  <si>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</si>
  <si>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</si>
  <si>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</si>
  <si>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</si>
  <si>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</si>
  <si>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</si>
  <si>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</si>
  <si>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</si>
  <si>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</si>
  <si>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</si>
  <si>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</si>
  <si>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</si>
  <si>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</si>
  <si>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</si>
  <si>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</si>
  <si>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</si>
  <si>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</si>
  <si>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</si>
  <si>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</si>
  <si>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</si>
  <si>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</si>
  <si>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</si>
  <si>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</si>
  <si>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</si>
  <si>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</si>
  <si>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</si>
  <si>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</si>
  <si>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</si>
  <si>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</si>
  <si>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</si>
  <si>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</si>
  <si>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</si>
  <si>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</si>
  <si>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</si>
  <si>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</si>
  <si>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</si>
  <si>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</si>
  <si>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</si>
  <si>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</si>
  <si>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</si>
  <si>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</si>
  <si>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</si>
  <si>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</si>
  <si>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</si>
  <si>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</si>
  <si>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</si>
  <si>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</si>
  <si>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</si>
  <si>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</si>
  <si>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</si>
  <si>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</si>
  <si>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</si>
  <si>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</si>
  <si>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</si>
  <si>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</si>
  <si>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</si>
  <si>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</si>
  <si>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</si>
  <si>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</si>
  <si>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</si>
  <si>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</si>
  <si>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</si>
  <si>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</si>
  <si>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</si>
  <si>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</si>
  <si>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</si>
  <si>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</si>
  <si>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</si>
  <si>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</si>
  <si>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</si>
  <si>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</si>
  <si>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</si>
  <si>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</si>
  <si>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</si>
  <si>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</si>
  <si>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</si>
  <si>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</si>
  <si>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</si>
  <si>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</si>
  <si>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</si>
  <si>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</si>
  <si>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</si>
  <si>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</si>
  <si>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</si>
  <si>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</si>
  <si>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</si>
  <si>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</si>
  <si>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</si>
  <si>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</si>
  <si>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</si>
  <si>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</si>
  <si>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</si>
  <si>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</si>
  <si>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</si>
  <si>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</si>
  <si>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</si>
  <si>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</si>
  <si>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</si>
  <si>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</si>
  <si>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</si>
  <si>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</si>
  <si>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</si>
  <si>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</si>
  <si>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</si>
  <si>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</si>
  <si>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</si>
  <si>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</si>
  <si>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</si>
  <si>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</si>
  <si>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</si>
  <si>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</si>
  <si>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</si>
  <si>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</si>
  <si>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</si>
  <si>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</si>
  <si>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</si>
  <si>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</si>
  <si>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</si>
  <si>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</si>
  <si>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</si>
  <si>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</si>
  <si>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</si>
  <si>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</si>
  <si>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</si>
  <si>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</si>
  <si>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</si>
  <si>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</si>
  <si>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</si>
  <si>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</si>
  <si>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</si>
  <si>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</si>
  <si>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</si>
  <si>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</si>
  <si>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</si>
  <si>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</si>
  <si>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</si>
  <si>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</si>
  <si>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</si>
  <si>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</si>
  <si>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</si>
  <si>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</si>
  <si>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</si>
  <si>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</si>
  <si>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</si>
  <si>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</si>
  <si>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</si>
  <si>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</si>
  <si>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</si>
  <si>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</si>
  <si>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</si>
  <si>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</si>
  <si>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</si>
  <si>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</si>
  <si>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</si>
  <si>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</si>
  <si>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</si>
  <si>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</si>
  <si>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</si>
  <si>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</si>
  <si>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</si>
  <si>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</si>
  <si>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</si>
  <si>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</si>
  <si>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</si>
  <si>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</si>
  <si>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</si>
  <si>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</si>
  <si>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</si>
  <si>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</si>
  <si>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</si>
  <si>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</si>
  <si>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</si>
  <si>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</si>
  <si>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</si>
  <si>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</si>
  <si>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</si>
  <si>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</si>
  <si>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</si>
  <si>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</si>
  <si>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</si>
  <si>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</si>
  <si>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</si>
  <si>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</si>
  <si>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</si>
  <si>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</si>
  <si>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</si>
  <si>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</si>
  <si>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</si>
  <si>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</si>
  <si>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</si>
  <si>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</si>
  <si>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</si>
  <si>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</si>
  <si>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</si>
  <si>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</si>
  <si>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</si>
  <si>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</si>
  <si>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</si>
  <si>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</si>
  <si>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</si>
  <si>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</si>
  <si>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</si>
  <si>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</si>
  <si>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</si>
  <si>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</si>
  <si>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</si>
  <si>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</si>
  <si>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</si>
  <si>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</si>
  <si>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</si>
  <si>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</si>
  <si>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</si>
  <si>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</si>
  <si>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</si>
  <si>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</si>
  <si>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</si>
  <si>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</si>
  <si>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</si>
  <si>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</si>
  <si>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</si>
  <si>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</si>
  <si>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</si>
  <si>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</si>
  <si>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</si>
  <si>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</si>
  <si>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</si>
  <si>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</si>
  <si>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</si>
  <si>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</si>
  <si>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</si>
  <si>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</si>
  <si>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</si>
  <si>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</si>
  <si>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</si>
  <si>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</si>
  <si>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</si>
  <si>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</si>
  <si>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</si>
  <si>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</si>
  <si>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</si>
  <si>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</si>
  <si>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</si>
  <si>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</si>
  <si>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</si>
  <si>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</si>
  <si>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</si>
  <si>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</si>
  <si>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</si>
  <si>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</si>
  <si>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</si>
  <si>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</si>
  <si>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</si>
  <si>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</si>
  <si>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</si>
  <si>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</si>
  <si>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</si>
  <si>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</si>
  <si>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</si>
  <si>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</si>
  <si>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</si>
  <si>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</si>
  <si>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</si>
  <si>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</si>
  <si>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</si>
  <si>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</si>
  <si>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</si>
  <si>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</si>
  <si>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</si>
  <si>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</si>
  <si>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</si>
  <si>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</si>
  <si>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</si>
  <si>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</si>
  <si>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</si>
  <si>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</si>
  <si>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</si>
  <si>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</si>
  <si>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</si>
  <si>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</si>
  <si>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</si>
  <si>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</si>
  <si>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</si>
  <si>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</si>
  <si>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</si>
  <si>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</si>
  <si>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</si>
  <si>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</si>
  <si>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</si>
  <si>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</si>
  <si>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</si>
  <si>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</si>
  <si>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</si>
  <si>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</si>
  <si>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</si>
  <si>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</si>
  <si>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</si>
  <si>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</si>
  <si>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</si>
  <si>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</si>
  <si>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</si>
  <si>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</si>
  <si>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</si>
  <si>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</si>
  <si>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</si>
  <si>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</si>
  <si>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</si>
  <si>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</si>
  <si>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</si>
  <si>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</si>
  <si>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</si>
  <si>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</si>
  <si>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</si>
  <si>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</si>
  <si>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</si>
  <si>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</si>
  <si>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</si>
  <si>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</si>
  <si>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</si>
  <si>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</si>
  <si>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</si>
  <si>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</si>
  <si>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</si>
  <si>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</si>
  <si>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</si>
  <si>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</si>
  <si>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</si>
  <si>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</si>
  <si>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</si>
  <si>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</si>
  <si>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</si>
  <si>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</si>
  <si>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</si>
  <si>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</si>
  <si>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</si>
  <si>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</si>
  <si>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</si>
  <si>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</si>
  <si>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</si>
  <si>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</si>
  <si>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</si>
  <si>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</si>
  <si>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</si>
  <si>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</si>
  <si>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</si>
  <si>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</si>
  <si>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</si>
  <si>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</si>
  <si>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</si>
  <si>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</si>
  <si>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</si>
  <si>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</si>
  <si>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</si>
  <si>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</si>
  <si>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</si>
  <si>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</si>
  <si>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</si>
  <si>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</si>
  <si>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</si>
  <si>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</si>
  <si>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</si>
  <si>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</si>
  <si>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</si>
  <si>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</si>
  <si>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</si>
  <si>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</si>
  <si>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</si>
  <si>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</si>
  <si>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</si>
  <si>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</si>
  <si>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</si>
  <si>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</si>
  <si>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</si>
  <si>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</si>
  <si>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</si>
  <si>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</si>
  <si>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</si>
  <si>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</si>
  <si>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</si>
  <si>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</si>
  <si>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</si>
  <si>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</si>
  <si>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</si>
  <si>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</si>
  <si>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</si>
  <si>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</si>
  <si>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</si>
  <si>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</si>
  <si>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</si>
  <si>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</si>
  <si>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</si>
  <si>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</si>
  <si>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</si>
  <si>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</si>
  <si>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</si>
  <si>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</si>
  <si>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</si>
  <si>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</si>
  <si>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</si>
  <si>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</si>
  <si>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</si>
  <si>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</si>
  <si>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</si>
  <si>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</si>
  <si>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</si>
  <si>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</si>
  <si>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</si>
  <si>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</si>
  <si>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</si>
  <si>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</si>
  <si>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</si>
  <si>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</si>
  <si>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</si>
  <si>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</si>
  <si>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</si>
  <si>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</si>
  <si>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</si>
  <si>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</si>
  <si>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</si>
  <si>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</si>
  <si>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</si>
  <si>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</si>
  <si>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</si>
  <si>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</si>
  <si>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</si>
  <si>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</si>
  <si>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</si>
  <si>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</si>
  <si>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</si>
  <si>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</si>
  <si>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</si>
  <si>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</si>
  <si>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</si>
  <si>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</si>
  <si>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</si>
  <si>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</si>
  <si>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</si>
  <si>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</si>
  <si>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</si>
  <si>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</si>
  <si>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</si>
  <si>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</si>
  <si>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</si>
  <si>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</si>
  <si>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</si>
  <si>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</si>
  <si>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</si>
  <si>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</si>
  <si>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</si>
  <si>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</si>
  <si>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</si>
  <si>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</si>
  <si>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</si>
  <si>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</si>
  <si>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</si>
  <si>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</si>
  <si>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</si>
  <si>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</si>
  <si>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</si>
  <si>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</si>
  <si>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</si>
  <si>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</si>
  <si>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</si>
  <si>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</si>
  <si>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</si>
  <si>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</si>
  <si>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</si>
  <si>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</si>
  <si>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</si>
  <si>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</si>
  <si>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</si>
  <si>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</si>
  <si>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</si>
  <si>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</si>
  <si>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</si>
  <si>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</si>
  <si>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</si>
  <si>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</si>
  <si>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</si>
  <si>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</si>
  <si>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</si>
  <si>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</si>
  <si>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</si>
  <si>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</si>
  <si>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</si>
  <si>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</si>
  <si>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</si>
  <si>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</si>
  <si>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</si>
  <si>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</si>
  <si>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</si>
  <si>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</si>
  <si>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</si>
  <si>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</si>
  <si>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</si>
  <si>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</si>
  <si>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</si>
  <si>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</si>
  <si>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</si>
  <si>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</si>
  <si>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</si>
  <si>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</si>
  <si>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</si>
  <si>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</si>
  <si>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</si>
  <si>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</si>
  <si>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</si>
  <si>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</si>
  <si>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</si>
  <si>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</si>
  <si>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</si>
  <si>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</si>
  <si>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</si>
  <si>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</si>
  <si>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</si>
  <si>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</si>
  <si>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</si>
  <si>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</si>
  <si>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</si>
  <si>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</si>
  <si>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</si>
  <si>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</si>
  <si>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</si>
  <si>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</si>
  <si>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</si>
  <si>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</si>
  <si>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</si>
  <si>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</si>
  <si>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</si>
  <si>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</si>
  <si>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</si>
  <si>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</si>
  <si>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</si>
  <si>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</si>
  <si>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</si>
  <si>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</si>
  <si>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</si>
  <si>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</si>
  <si>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</si>
  <si>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</si>
  <si>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</si>
  <si>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</si>
  <si>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</si>
  <si>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</si>
  <si>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</si>
  <si>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</si>
  <si>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</si>
  <si>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</si>
  <si>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</si>
  <si>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</si>
  <si>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</si>
  <si>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</si>
  <si>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</si>
  <si>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</si>
  <si>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</si>
  <si>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</si>
  <si>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</si>
  <si>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</si>
  <si>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</si>
  <si>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</si>
  <si>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</si>
  <si>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</si>
  <si>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</si>
  <si>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</si>
  <si>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</si>
  <si>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</si>
  <si>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</si>
  <si>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</si>
  <si>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</si>
  <si>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</si>
  <si>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</si>
  <si>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</si>
  <si>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</si>
  <si>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</si>
  <si>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</si>
  <si>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</si>
  <si>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</si>
  <si>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</si>
  <si>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</si>
  <si>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</si>
  <si>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</si>
  <si>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</si>
  <si>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</si>
  <si>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</si>
  <si>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</si>
  <si>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</si>
  <si>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</si>
  <si>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</si>
  <si>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</si>
  <si>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</si>
  <si>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</si>
  <si>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</si>
  <si>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</si>
  <si>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</si>
  <si>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</si>
  <si>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</si>
  <si>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</si>
  <si>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</si>
  <si>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</si>
  <si>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</si>
  <si>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</si>
  <si>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</si>
  <si>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</si>
  <si>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</si>
  <si>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</si>
  <si>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</si>
  <si>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</si>
  <si>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</si>
  <si>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</si>
  <si>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</si>
  <si>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</si>
  <si>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</si>
  <si>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</si>
  <si>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</si>
  <si>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</si>
  <si>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</si>
  <si>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</si>
  <si>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</si>
  <si>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</si>
  <si>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</si>
  <si>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</si>
  <si>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</si>
  <si>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</si>
  <si>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</si>
  <si>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</si>
  <si>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</si>
  <si>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</si>
  <si>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</si>
  <si>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</si>
  <si>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</si>
  <si>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</si>
  <si>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</si>
  <si>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</si>
  <si>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</si>
  <si>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</si>
  <si>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</si>
  <si>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</si>
  <si>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</si>
  <si>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</si>
  <si>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</si>
  <si>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</si>
  <si>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</si>
  <si>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</si>
  <si>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</si>
  <si>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</si>
  <si>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</si>
  <si>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</si>
  <si>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</si>
  <si>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</si>
  <si>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</si>
  <si>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</si>
  <si>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</si>
  <si>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</si>
  <si>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</si>
  <si>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</si>
  <si>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</si>
  <si>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</si>
  <si>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</si>
  <si>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</si>
  <si>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</si>
  <si>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</si>
  <si>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</si>
  <si>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</si>
  <si>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</si>
  <si>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</si>
  <si>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</si>
  <si>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</si>
  <si>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</si>
  <si>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</si>
  <si>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</si>
  <si>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</si>
  <si>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</si>
  <si>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</si>
  <si>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</si>
  <si>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</si>
  <si>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</si>
  <si>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</si>
  <si>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</si>
  <si>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</si>
  <si>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</si>
  <si>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</si>
  <si>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</si>
  <si>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</si>
  <si>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</si>
  <si>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</si>
  <si>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</si>
  <si>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</si>
  <si>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</si>
  <si>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</si>
  <si>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</si>
  <si>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</si>
  <si>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</si>
  <si>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</si>
  <si>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</si>
  <si>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</si>
  <si>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</si>
  <si>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</si>
  <si>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</si>
  <si>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</si>
  <si>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</si>
  <si>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</si>
  <si>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</si>
  <si>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</si>
  <si>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</si>
  <si>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</si>
  <si>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</si>
  <si>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</si>
  <si>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</si>
  <si>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</si>
  <si>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</si>
  <si>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</si>
  <si>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</si>
  <si>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</si>
  <si>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</si>
  <si>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</si>
  <si>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</si>
  <si>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</si>
  <si>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</si>
  <si>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</si>
  <si>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</si>
  <si>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</si>
  <si>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</si>
  <si>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</si>
  <si>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</si>
  <si>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</si>
  <si>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</si>
  <si>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</si>
  <si>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</si>
  <si>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</si>
  <si>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</si>
  <si>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</si>
  <si>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</si>
  <si>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</si>
  <si>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</si>
  <si>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</si>
  <si>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</si>
  <si>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</si>
  <si>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</si>
  <si>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</si>
  <si>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</si>
  <si>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</si>
  <si>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</si>
  <si>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</si>
  <si>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</si>
  <si>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</si>
  <si>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</si>
  <si>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</si>
  <si>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</si>
  <si>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</si>
  <si>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</si>
  <si>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</si>
  <si>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</si>
  <si>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</si>
  <si>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</si>
  <si>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</si>
  <si>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</si>
  <si>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</si>
  <si>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</si>
  <si>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</si>
  <si>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</si>
  <si>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</si>
  <si>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</si>
  <si>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</si>
  <si>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</si>
  <si>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</si>
  <si>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</si>
  <si>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</si>
  <si>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</si>
  <si>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</si>
  <si>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</si>
  <si>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</si>
  <si>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</si>
  <si>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</si>
  <si>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</si>
  <si>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</si>
  <si>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</si>
  <si>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</si>
  <si>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</si>
  <si>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</si>
  <si>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</si>
  <si>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</si>
  <si>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</si>
  <si>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</si>
  <si>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</si>
  <si>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</si>
  <si>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</si>
  <si>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</si>
  <si>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</si>
  <si>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</si>
  <si>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</si>
  <si>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</si>
  <si>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</si>
  <si>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</si>
  <si>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</si>
  <si>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</si>
  <si>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</si>
  <si>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</si>
  <si>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</si>
  <si>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</si>
  <si>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</si>
  <si>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</si>
  <si>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</si>
  <si>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</si>
  <si>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</si>
  <si>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</si>
  <si>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</si>
  <si>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</si>
  <si>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</si>
  <si>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</si>
  <si>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</si>
  <si>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</si>
  <si>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</si>
  <si>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</si>
  <si>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</si>
  <si>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</si>
  <si>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</si>
  <si>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</si>
  <si>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</si>
  <si>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</si>
  <si>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</si>
  <si>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</si>
  <si>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</si>
  <si>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</si>
  <si>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</si>
  <si>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</si>
  <si>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</si>
  <si>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</si>
  <si>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</si>
  <si>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</si>
  <si>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</si>
  <si>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</si>
  <si>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</si>
  <si>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</si>
  <si>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</si>
  <si>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</si>
  <si>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</si>
  <si>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</si>
  <si>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</si>
  <si>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</si>
  <si>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</si>
  <si>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</si>
  <si>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</si>
  <si>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</si>
  <si>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</si>
  <si>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</si>
  <si>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</si>
  <si>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</si>
  <si>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</si>
  <si>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</si>
  <si>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</si>
  <si>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</si>
  <si>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</si>
  <si>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</si>
  <si>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</si>
  <si>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</si>
  <si>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</si>
  <si>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</si>
  <si>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</si>
  <si>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</si>
  <si>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</si>
  <si>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</si>
  <si>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</si>
  <si>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</si>
  <si>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</si>
  <si>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</si>
  <si>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</si>
  <si>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</si>
  <si>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</si>
  <si>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</si>
  <si>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</si>
  <si>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</si>
  <si>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</si>
  <si>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</si>
  <si>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</si>
  <si>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</si>
  <si>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</si>
  <si>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</si>
  <si>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</si>
  <si>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</si>
  <si>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</si>
  <si>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</si>
  <si>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</si>
  <si>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</si>
  <si>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</si>
  <si>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</si>
  <si>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</si>
  <si>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</si>
  <si>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</si>
  <si>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</si>
  <si>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</si>
  <si>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</si>
  <si>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</si>
  <si>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</si>
  <si>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</si>
  <si>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</si>
  <si>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</si>
  <si>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</si>
  <si>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</si>
  <si>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</si>
  <si>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</si>
  <si>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</si>
  <si>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</si>
  <si>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</si>
  <si>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</si>
  <si>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</si>
  <si>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</si>
  <si>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</si>
  <si>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</si>
  <si>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</si>
  <si>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</si>
  <si>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</si>
  <si>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</si>
  <si>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</si>
  <si>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</si>
  <si>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</si>
  <si>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</si>
  <si>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</si>
  <si>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</si>
  <si>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</si>
  <si>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</si>
  <si>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</si>
  <si>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</si>
  <si>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</si>
  <si>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</si>
  <si>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</si>
  <si>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</si>
  <si>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</si>
  <si>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</si>
  <si>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</si>
  <si>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</si>
  <si>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</si>
  <si>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</si>
  <si>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</si>
  <si>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</si>
  <si>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</si>
  <si>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</si>
  <si>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</si>
  <si>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</si>
  <si>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</si>
  <si>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</si>
  <si>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</si>
  <si>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</si>
  <si>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</si>
  <si>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</si>
  <si>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</si>
  <si>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</si>
  <si>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</si>
  <si>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</si>
  <si>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</si>
  <si>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</si>
  <si>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</si>
  <si>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</si>
  <si>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</si>
  <si>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</si>
  <si>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</si>
  <si>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</si>
  <si>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</si>
  <si>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</si>
  <si>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</si>
  <si>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</si>
  <si>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</si>
  <si>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</si>
  <si>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</si>
  <si>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</si>
  <si>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</si>
  <si>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</si>
  <si>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</si>
  <si>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</si>
  <si>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</si>
  <si>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</si>
  <si>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</si>
  <si>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</si>
  <si>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</si>
  <si>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</si>
  <si>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</si>
  <si>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</si>
  <si>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</si>
  <si>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</si>
  <si>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</si>
  <si>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</si>
  <si>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</si>
  <si>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</si>
  <si>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</si>
  <si>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</si>
  <si>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</si>
  <si>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</si>
  <si>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</si>
  <si>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</si>
  <si>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</si>
  <si>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</si>
  <si>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</si>
  <si>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</si>
  <si>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</si>
  <si>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</si>
  <si>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</si>
  <si>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</si>
  <si>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</si>
  <si>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</si>
  <si>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</si>
  <si>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</si>
  <si>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</si>
  <si>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</si>
  <si>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</si>
  <si>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</si>
  <si>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</si>
  <si>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</si>
  <si>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</si>
  <si>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</si>
  <si>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</si>
  <si>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</si>
  <si>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</si>
  <si>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</si>
  <si>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</si>
  <si>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</si>
  <si>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</si>
  <si>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</si>
  <si>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</si>
  <si>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</si>
  <si>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</si>
  <si>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</si>
  <si>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</si>
  <si>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</si>
  <si>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</si>
  <si>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</si>
  <si>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</si>
  <si>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</si>
  <si>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</si>
  <si>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</si>
  <si>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</si>
  <si>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</si>
  <si>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</si>
  <si>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</si>
  <si>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</si>
  <si>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</si>
  <si>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</si>
  <si>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</si>
  <si>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</si>
  <si>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</si>
  <si>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</si>
  <si>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</si>
  <si>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</si>
  <si>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</si>
  <si>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</si>
  <si>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</si>
  <si>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</si>
  <si>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</si>
  <si>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</si>
  <si>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</si>
  <si>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</si>
  <si>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</si>
  <si>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</si>
  <si>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</si>
  <si>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</si>
  <si>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</si>
  <si>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</si>
  <si>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</si>
  <si>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</si>
  <si>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</si>
  <si>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</si>
  <si>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</si>
  <si>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</si>
  <si>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</si>
  <si>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</si>
  <si>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</si>
  <si>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</si>
  <si>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</si>
  <si>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</si>
  <si>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</si>
  <si>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</si>
  <si>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</si>
  <si>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</si>
  <si>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</si>
  <si>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</si>
  <si>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</si>
  <si>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</si>
  <si>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</si>
  <si>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</si>
  <si>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</si>
  <si>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</si>
  <si>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</si>
  <si>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</si>
  <si>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</si>
  <si>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</si>
  <si>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</si>
  <si>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</si>
  <si>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</si>
  <si>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</si>
  <si>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</si>
  <si>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</si>
  <si>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</si>
  <si>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</si>
  <si>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</si>
  <si>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</si>
  <si>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</si>
  <si>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</si>
  <si>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</si>
  <si>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</si>
  <si>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</si>
  <si>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</si>
  <si>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</si>
  <si>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</si>
  <si>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</si>
  <si>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</si>
  <si>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</si>
  <si>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</si>
  <si>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</si>
  <si>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</si>
  <si>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</si>
  <si>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</si>
  <si>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</si>
  <si>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</si>
  <si>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</si>
  <si>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</si>
  <si>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</si>
  <si>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</si>
  <si>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</si>
  <si>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</si>
  <si>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</si>
  <si>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</si>
  <si>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</si>
  <si>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</si>
  <si>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</si>
  <si>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</si>
  <si>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</si>
  <si>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</si>
  <si>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</si>
  <si>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</si>
  <si>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</si>
  <si>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</si>
  <si>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</si>
  <si>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</si>
  <si>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</si>
  <si>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</si>
  <si>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</si>
  <si>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</si>
  <si>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</si>
  <si>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</si>
  <si>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</si>
  <si>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</si>
  <si>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</si>
  <si>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</si>
  <si>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</si>
  <si>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</si>
  <si>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</si>
  <si>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</si>
  <si>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</si>
  <si>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</si>
  <si>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</si>
  <si>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</si>
  <si>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</si>
  <si>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</si>
  <si>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</si>
  <si>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</si>
  <si>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</si>
  <si>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</si>
  <si>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</si>
  <si>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</si>
  <si>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</si>
  <si>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</si>
  <si>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</si>
  <si>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</si>
  <si>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</si>
  <si>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</si>
  <si>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</si>
  <si>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</si>
  <si>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</si>
  <si>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</si>
  <si>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</si>
  <si>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</si>
  <si>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</si>
  <si>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</si>
  <si>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</si>
  <si>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</si>
  <si>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</si>
  <si>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</si>
  <si>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</si>
  <si>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</si>
  <si>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</si>
  <si>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</si>
  <si>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</si>
  <si>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</si>
  <si>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</si>
  <si>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</si>
  <si>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</si>
  <si>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</si>
  <si>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</si>
  <si>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</si>
  <si>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</si>
  <si>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</si>
  <si>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</si>
  <si>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</si>
  <si>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</si>
  <si>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</si>
  <si>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</si>
  <si>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</si>
  <si>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</si>
  <si>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</si>
  <si>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</si>
  <si>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</si>
  <si>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</si>
  <si>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</si>
  <si>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</si>
  <si>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</si>
  <si>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</si>
  <si>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</si>
  <si>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</si>
  <si>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</si>
  <si>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</si>
  <si>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</si>
  <si>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</si>
  <si>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</si>
  <si>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</si>
  <si>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</si>
  <si>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</si>
  <si>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</si>
  <si>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</si>
  <si>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</si>
  <si>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</si>
  <si>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</si>
  <si>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</si>
  <si>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</si>
  <si>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</si>
  <si>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</si>
  <si>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</si>
  <si>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</si>
  <si>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</si>
  <si>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</si>
  <si>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</si>
  <si>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</si>
  <si>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</si>
  <si>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</si>
  <si>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</si>
  <si>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</si>
  <si>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</si>
  <si>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</si>
  <si>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</si>
  <si>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</si>
  <si>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</si>
  <si>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</si>
  <si>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</si>
  <si>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</si>
  <si>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</si>
  <si>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</si>
  <si>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</si>
  <si>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</si>
  <si>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</si>
  <si>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</si>
  <si>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</si>
  <si>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</si>
  <si>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</si>
  <si>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</si>
  <si>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</si>
  <si>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</si>
  <si>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</si>
  <si>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</si>
  <si>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</si>
  <si>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</si>
  <si>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</si>
  <si>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</si>
  <si>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</si>
  <si>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</si>
  <si>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</si>
  <si>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</si>
  <si>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</si>
  <si>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</si>
  <si>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</si>
  <si>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</si>
  <si>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</si>
  <si>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</si>
  <si>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</si>
  <si>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</si>
  <si>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</si>
  <si>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</si>
  <si>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</si>
  <si>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</si>
  <si>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</si>
  <si>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</si>
  <si>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</si>
  <si>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</si>
  <si>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</si>
  <si>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</si>
  <si>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</si>
  <si>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</si>
  <si>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</si>
  <si>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</si>
  <si>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</si>
  <si>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</si>
  <si>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</si>
  <si>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</si>
  <si>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</si>
  <si>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</si>
  <si>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</si>
  <si>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</si>
  <si>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</si>
  <si>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</si>
  <si>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</si>
  <si>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</si>
  <si>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</si>
  <si>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</si>
  <si>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</si>
  <si>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</si>
  <si>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</si>
  <si>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</si>
  <si>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</si>
  <si>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</si>
  <si>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</si>
  <si>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</si>
  <si>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</si>
  <si>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</si>
  <si>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</si>
  <si>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</si>
  <si>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</si>
  <si>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</si>
  <si>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</si>
  <si>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</si>
  <si>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</si>
  <si>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</si>
  <si>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</si>
  <si>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</si>
  <si>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</si>
  <si>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</si>
  <si>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</si>
  <si>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</si>
  <si>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</si>
  <si>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</si>
  <si>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</si>
  <si>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</si>
  <si>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</si>
  <si>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</si>
  <si>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</si>
  <si>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</si>
  <si>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</si>
  <si>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</si>
  <si>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</si>
  <si>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</si>
  <si>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</si>
  <si>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</si>
  <si>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</si>
  <si>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</si>
  <si>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</si>
  <si>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</si>
  <si>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</si>
  <si>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</si>
  <si>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</si>
  <si>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</si>
  <si>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</si>
  <si>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</si>
  <si>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</si>
  <si>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</si>
  <si>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</si>
  <si>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</si>
  <si>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</si>
  <si>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</si>
  <si>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</si>
  <si>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</si>
  <si>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</si>
  <si>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</si>
  <si>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</si>
  <si>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</si>
  <si>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</si>
  <si>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</si>
  <si>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</si>
  <si>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</si>
  <si>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</si>
  <si>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</si>
  <si>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</si>
  <si>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</si>
  <si>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</si>
  <si>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</si>
  <si>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</si>
  <si>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</si>
  <si>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</si>
  <si>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</si>
  <si>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</si>
  <si>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</si>
  <si>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</si>
  <si>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</si>
  <si>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</si>
  <si>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</si>
  <si>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</si>
  <si>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</si>
  <si>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</si>
  <si>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</si>
  <si>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</si>
  <si>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</si>
  <si>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</si>
  <si>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</si>
  <si>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</si>
  <si>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</si>
  <si>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</si>
  <si>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</si>
  <si>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</si>
  <si>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</si>
  <si>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</si>
  <si>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</si>
  <si>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</si>
  <si>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</si>
  <si>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</si>
  <si>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</si>
  <si>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</si>
  <si>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</si>
  <si>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</si>
  <si>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</si>
  <si>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</si>
  <si>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</si>
  <si>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</si>
  <si>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</si>
  <si>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</si>
  <si>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</si>
  <si>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</si>
  <si>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</si>
  <si>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</si>
  <si>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</si>
  <si>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</si>
  <si>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</si>
  <si>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</si>
  <si>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</si>
  <si>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</si>
  <si>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</si>
  <si>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</si>
  <si>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</si>
  <si>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</si>
  <si>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</si>
  <si>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</si>
  <si>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</si>
  <si>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</si>
  <si>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</si>
  <si>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</si>
  <si>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</si>
  <si>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</si>
  <si>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</si>
  <si>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</si>
  <si>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</si>
  <si>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</si>
  <si>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</si>
  <si>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</si>
  <si>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</si>
  <si>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</si>
  <si>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</si>
  <si>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</si>
  <si>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</si>
  <si>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</si>
  <si>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</si>
  <si>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</si>
  <si>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</si>
  <si>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</si>
  <si>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</si>
  <si>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</si>
  <si>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</si>
  <si>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</si>
  <si>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</si>
  <si>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</si>
  <si>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</si>
  <si>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</si>
  <si>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</si>
  <si>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</si>
  <si>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</si>
  <si>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</si>
  <si>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</si>
  <si>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</si>
  <si>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</si>
  <si>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</si>
  <si>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</si>
  <si>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</si>
  <si>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</si>
  <si>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</si>
  <si>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</si>
  <si>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</si>
  <si>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</si>
  <si>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</si>
  <si>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</si>
  <si>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</si>
  <si>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</si>
  <si>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</si>
  <si>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</si>
  <si>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</si>
  <si>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</si>
  <si>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</si>
  <si>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</si>
  <si>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</si>
  <si>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</si>
  <si>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</si>
  <si>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</si>
  <si>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</si>
  <si>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</si>
  <si>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</si>
  <si>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</si>
  <si>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</si>
  <si>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</si>
  <si>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</si>
  <si>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</si>
  <si>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</si>
  <si>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</si>
  <si>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</si>
  <si>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</si>
  <si>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</si>
  <si>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</si>
  <si>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</si>
  <si>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</si>
  <si>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</si>
  <si>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</si>
  <si>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</si>
  <si>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</si>
  <si>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</si>
  <si>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</si>
  <si>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</si>
  <si>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</si>
  <si>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</si>
  <si>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</si>
  <si>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</si>
  <si>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</si>
  <si>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</si>
  <si>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</si>
  <si>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</si>
  <si>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</si>
  <si>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</si>
  <si>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</si>
  <si>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</si>
  <si>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</si>
  <si>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</si>
  <si>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</si>
  <si>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</si>
  <si>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</si>
  <si>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</si>
  <si>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</si>
  <si>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</si>
  <si>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</si>
  <si>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</si>
  <si>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</si>
  <si>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</si>
  <si>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</si>
  <si>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</si>
  <si>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</si>
  <si>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</si>
  <si>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</si>
  <si>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</si>
  <si>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</si>
  <si>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</si>
  <si>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</si>
  <si>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</si>
  <si>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</si>
  <si>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</si>
  <si>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</si>
  <si>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</si>
  <si>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</si>
  <si>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</si>
  <si>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</si>
  <si>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</si>
  <si>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</si>
  <si>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</si>
  <si>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</si>
  <si>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</si>
  <si>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</si>
  <si>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</si>
  <si>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</si>
  <si>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</si>
  <si>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</si>
  <si>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</si>
  <si>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</si>
  <si>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</si>
  <si>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</si>
  <si>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</si>
  <si>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</si>
  <si>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</si>
  <si>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</si>
  <si>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</si>
  <si>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</si>
  <si>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</si>
  <si>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</si>
  <si>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</si>
  <si>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</si>
  <si>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</si>
  <si>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</si>
  <si>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</si>
  <si>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</si>
  <si>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</si>
  <si>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</si>
  <si>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</si>
  <si>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</si>
  <si>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</si>
  <si>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</si>
  <si>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</si>
  <si>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</si>
  <si>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</si>
  <si>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</si>
  <si>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</si>
  <si>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</si>
  <si>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</si>
  <si>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</si>
  <si>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</si>
  <si>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</si>
  <si>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</si>
  <si>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</si>
  <si>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</si>
  <si>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</si>
  <si>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</si>
  <si>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</si>
  <si>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</si>
  <si>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</si>
  <si>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</si>
  <si>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</si>
  <si>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</si>
  <si>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</si>
  <si>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</si>
  <si>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</si>
  <si>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</si>
  <si>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</si>
  <si>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</si>
  <si>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</si>
  <si>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</si>
  <si>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</si>
  <si>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</si>
  <si>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</si>
  <si>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</si>
  <si>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</si>
  <si>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</si>
  <si>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</si>
  <si>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</si>
  <si>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</si>
  <si>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</si>
  <si>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</si>
  <si>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</si>
  <si>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</si>
  <si>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</si>
  <si>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</si>
  <si>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</si>
  <si>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</si>
  <si>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</si>
  <si>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</si>
  <si>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</si>
  <si>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</si>
  <si>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</si>
  <si>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</si>
  <si>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</si>
  <si>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</si>
  <si>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</si>
  <si>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</si>
  <si>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</si>
  <si>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</si>
  <si>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</si>
  <si>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</si>
  <si>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</si>
  <si>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</si>
  <si>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</si>
  <si>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</si>
  <si>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</si>
  <si>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</si>
  <si>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</si>
  <si>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</si>
  <si>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</si>
  <si>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</si>
  <si>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</si>
  <si>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</si>
  <si>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</si>
  <si>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</si>
  <si>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</si>
  <si>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</si>
  <si>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</si>
  <si>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</si>
  <si>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</si>
  <si>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</si>
  <si>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</si>
  <si>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</si>
  <si>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</si>
  <si>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</si>
  <si>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</si>
  <si>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</si>
  <si>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</si>
  <si>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</si>
  <si>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</si>
  <si>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</si>
  <si>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</si>
  <si>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</si>
  <si>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</si>
  <si>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</si>
  <si>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</si>
  <si>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</si>
  <si>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</si>
  <si>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</si>
  <si>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</si>
  <si>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</si>
  <si>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</si>
  <si>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</si>
  <si>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</si>
  <si>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</si>
  <si>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</si>
  <si>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</si>
  <si>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</si>
  <si>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</si>
  <si>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</si>
  <si>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</si>
  <si>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</si>
  <si>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</si>
  <si>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</si>
  <si>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</si>
  <si>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</si>
  <si>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</si>
  <si>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</si>
  <si>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</si>
  <si>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</si>
  <si>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</si>
  <si>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</si>
  <si>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</si>
  <si>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</si>
  <si>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</si>
  <si>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</si>
  <si>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</si>
  <si>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</si>
  <si>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</si>
  <si>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</si>
  <si>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</si>
  <si>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</si>
  <si>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</si>
  <si>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</si>
  <si>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</si>
  <si>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</si>
  <si>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</si>
  <si>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</si>
  <si>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</si>
  <si>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</si>
  <si>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</si>
  <si>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</si>
  <si>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</si>
  <si>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</si>
  <si>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</si>
  <si>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</si>
  <si>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</si>
  <si>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</si>
  <si>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</si>
  <si>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</si>
  <si>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</si>
  <si>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</si>
  <si>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</si>
  <si>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</si>
  <si>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</si>
  <si>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</si>
  <si>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</si>
  <si>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</si>
  <si>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</si>
  <si>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</si>
  <si>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</si>
  <si>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</si>
  <si>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</si>
  <si>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</si>
  <si>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</si>
  <si>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</si>
  <si>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</si>
  <si>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</si>
  <si>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</si>
  <si>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</si>
  <si>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</si>
  <si>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</si>
  <si>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</si>
  <si>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</si>
  <si>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</si>
  <si>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</si>
  <si>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</si>
  <si>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</si>
  <si>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</si>
  <si>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</si>
  <si>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</si>
  <si>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</si>
  <si>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</si>
  <si>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</si>
  <si>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</si>
  <si>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</si>
  <si>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</si>
  <si>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</si>
  <si>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</si>
  <si>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</si>
  <si>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</si>
  <si>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</si>
  <si>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</si>
  <si>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</si>
  <si>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</si>
  <si>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</si>
  <si>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</si>
  <si>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</si>
  <si>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</si>
  <si>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</si>
  <si>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</si>
  <si>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</si>
  <si>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</si>
  <si>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</si>
  <si>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</si>
  <si>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</si>
  <si>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</si>
  <si>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</si>
  <si>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</si>
  <si>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</si>
  <si>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</si>
  <si>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</si>
  <si>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</si>
  <si>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</si>
  <si>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</si>
  <si>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</si>
  <si>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</si>
  <si>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</si>
  <si>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</si>
  <si>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</si>
  <si>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</si>
  <si>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</si>
  <si>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</si>
  <si>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</si>
  <si>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</si>
  <si>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</si>
  <si>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</si>
  <si>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</si>
  <si>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</si>
  <si>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</si>
  <si>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</si>
  <si>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</si>
  <si>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</si>
  <si>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</si>
  <si>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</si>
  <si>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</si>
  <si>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</si>
  <si>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</si>
  <si>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</si>
  <si>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</si>
  <si>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</si>
  <si>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</si>
  <si>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</si>
  <si>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</si>
  <si>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</si>
  <si>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</si>
  <si>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</si>
  <si>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</si>
  <si>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</si>
  <si>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</si>
  <si>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</si>
  <si>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</si>
  <si>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</si>
  <si>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</si>
  <si>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</si>
  <si>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</si>
  <si>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</si>
  <si>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</si>
  <si>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</si>
  <si>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</si>
  <si>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</si>
  <si>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</si>
  <si>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</si>
  <si>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</si>
  <si>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</si>
  <si>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</si>
  <si>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</si>
  <si>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</si>
  <si>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</si>
  <si>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</si>
  <si>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</si>
  <si>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</si>
  <si>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</si>
  <si>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</si>
  <si>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</si>
  <si>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</si>
  <si>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</si>
  <si>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</si>
  <si>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</si>
  <si>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</si>
  <si>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</si>
  <si>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</si>
  <si>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</si>
  <si>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</si>
  <si>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</si>
  <si>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</si>
  <si>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</si>
  <si>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</si>
  <si>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</si>
  <si>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</si>
  <si>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</si>
  <si>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</si>
  <si>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</si>
  <si>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</si>
  <si>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</si>
  <si>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</si>
  <si>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</si>
  <si>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</si>
  <si>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</si>
  <si>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</si>
  <si>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</si>
  <si>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</si>
  <si>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</si>
  <si>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</si>
  <si>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</si>
  <si>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</si>
  <si>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</si>
  <si>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</si>
  <si>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</si>
  <si>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</si>
  <si>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</si>
  <si>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</si>
  <si>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</si>
  <si>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</si>
  <si>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</si>
  <si>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</si>
  <si>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</si>
  <si>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</si>
  <si>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</si>
  <si>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</si>
  <si>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</si>
  <si>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</si>
  <si>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</si>
  <si>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</si>
  <si>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</si>
  <si>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</si>
  <si>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</si>
  <si>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</si>
  <si>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</si>
  <si>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</si>
  <si>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</si>
  <si>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</si>
  <si>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</si>
  <si>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</si>
  <si>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</si>
  <si>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</si>
  <si>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</si>
  <si>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</si>
  <si>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</si>
  <si>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</si>
  <si>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</si>
  <si>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</si>
  <si>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</si>
  <si>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</si>
  <si>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</si>
  <si>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</si>
  <si>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</si>
  <si>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</si>
  <si>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</si>
  <si>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</si>
  <si>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</si>
  <si>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</si>
  <si>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</si>
  <si>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</si>
  <si>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</si>
  <si>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</si>
  <si>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</si>
  <si>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</si>
  <si>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</si>
  <si>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</si>
  <si>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</si>
  <si>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</si>
  <si>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</si>
  <si>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</si>
  <si>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</si>
  <si>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</si>
  <si>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</si>
  <si>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</si>
  <si>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</si>
  <si>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</si>
  <si>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</si>
  <si>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</si>
  <si>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</si>
  <si>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</si>
  <si>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</si>
  <si>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</si>
  <si>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</si>
  <si>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</si>
  <si>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</si>
  <si>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</si>
  <si>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</si>
  <si>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</si>
  <si>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</si>
  <si>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</si>
  <si>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</si>
  <si>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</si>
  <si>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</si>
  <si>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</si>
  <si>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</si>
  <si>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</si>
  <si>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</si>
  <si>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</si>
  <si>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</si>
  <si>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</si>
  <si>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</si>
  <si>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</si>
  <si>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</si>
  <si>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</si>
  <si>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</si>
  <si>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</si>
  <si>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</si>
  <si>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</si>
  <si>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</si>
  <si>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</si>
  <si>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</si>
  <si>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</si>
  <si>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</si>
  <si>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</si>
  <si>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</si>
  <si>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</si>
  <si>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</si>
  <si>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</si>
  <si>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</si>
  <si>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</si>
  <si>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</si>
  <si>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</si>
  <si>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</si>
  <si>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</si>
  <si>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</si>
  <si>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</si>
  <si>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</si>
  <si>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</si>
  <si>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</si>
  <si>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</si>
  <si>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</si>
  <si>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</si>
  <si>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</si>
  <si>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</si>
  <si>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</si>
  <si>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</si>
  <si>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</si>
  <si>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</si>
  <si>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</si>
  <si>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</si>
  <si>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</si>
  <si>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</si>
  <si>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</si>
  <si>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</si>
  <si>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</si>
  <si>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</si>
  <si>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</si>
  <si>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</si>
  <si>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</si>
  <si>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</si>
  <si>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</si>
  <si>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</si>
  <si>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</si>
  <si>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</si>
  <si>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</si>
  <si>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</si>
  <si>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</si>
  <si>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</si>
  <si>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</si>
  <si>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</si>
  <si>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</si>
  <si>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</si>
  <si>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</si>
  <si>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</si>
  <si>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</si>
  <si>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</si>
  <si>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</si>
  <si>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</si>
  <si>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</si>
  <si>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</si>
  <si>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</si>
  <si>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</si>
  <si>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</si>
  <si>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</si>
  <si>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</si>
  <si>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</si>
  <si>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</si>
  <si>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</si>
  <si>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</si>
  <si>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</si>
  <si>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</si>
  <si>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</si>
  <si>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</si>
  <si>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</si>
  <si>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</si>
  <si>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</si>
  <si>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</si>
  <si>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</si>
  <si>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</si>
  <si>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</si>
  <si>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</si>
  <si>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</si>
  <si>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</si>
  <si>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</si>
  <si>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</si>
  <si>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</si>
  <si>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</si>
  <si>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</si>
  <si>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</si>
  <si>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</si>
  <si>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</si>
  <si>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</si>
  <si>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</si>
  <si>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</si>
  <si>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</si>
  <si>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</si>
  <si>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</si>
  <si>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</si>
  <si>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</si>
  <si>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</si>
  <si>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</si>
  <si>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</si>
  <si>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</si>
  <si>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</si>
  <si>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</si>
  <si>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</si>
  <si>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</si>
  <si>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</si>
  <si>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</si>
  <si>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</si>
  <si>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</si>
  <si>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</si>
  <si>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</si>
  <si>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</si>
  <si>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</si>
  <si>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</si>
  <si>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</si>
  <si>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</si>
  <si>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</si>
  <si>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</si>
  <si>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</si>
  <si>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</si>
  <si>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</si>
  <si>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</si>
  <si>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</si>
  <si>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</si>
  <si>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</si>
  <si>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</si>
  <si>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</si>
  <si>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</si>
  <si>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</si>
  <si>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</si>
  <si>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</si>
  <si>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</si>
  <si>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</si>
  <si>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</si>
  <si>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</si>
  <si>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</si>
  <si>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</si>
  <si>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</si>
  <si>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</si>
  <si>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</si>
  <si>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</si>
  <si>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</si>
  <si>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</si>
  <si>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</si>
  <si>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</si>
  <si>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</si>
  <si>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</si>
  <si>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</si>
  <si>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</si>
  <si>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</si>
  <si>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</si>
  <si>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</si>
  <si>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</si>
  <si>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</si>
  <si>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</si>
  <si>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</si>
  <si>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</si>
  <si>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</si>
  <si>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</si>
  <si>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</si>
  <si>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</si>
  <si>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</si>
  <si>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</si>
  <si>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</si>
  <si>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</si>
  <si>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</si>
  <si>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</si>
  <si>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</si>
  <si>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</si>
  <si>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</si>
  <si>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</si>
  <si>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</si>
  <si>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</si>
  <si>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</si>
  <si>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</si>
  <si>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</si>
  <si>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</si>
  <si>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</si>
  <si>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</si>
  <si>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</si>
  <si>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</si>
  <si>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</si>
  <si>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</si>
  <si>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</si>
  <si>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</si>
  <si>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</si>
  <si>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</si>
  <si>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</si>
  <si>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</si>
  <si>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</si>
  <si>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</si>
  <si>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</si>
  <si>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</si>
  <si>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</si>
  <si>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</si>
  <si>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</si>
  <si>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</si>
  <si>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</si>
  <si>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</si>
  <si>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</si>
  <si>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</si>
  <si>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</si>
  <si>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</si>
  <si>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</si>
  <si>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</si>
  <si>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</si>
  <si>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</si>
  <si>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</si>
  <si>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</si>
  <si>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</si>
  <si>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</si>
  <si>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</si>
  <si>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</si>
  <si>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</si>
  <si>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</si>
  <si>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</si>
  <si>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</si>
  <si>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</si>
  <si>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</si>
  <si>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</si>
  <si>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</si>
  <si>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</si>
  <si>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</si>
  <si>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</si>
  <si>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</si>
  <si>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</si>
  <si>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</si>
  <si>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</si>
  <si>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</si>
  <si>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</si>
  <si>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</si>
  <si>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</si>
  <si>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</si>
  <si>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</si>
  <si>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</si>
  <si>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</si>
  <si>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</si>
  <si>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</si>
  <si>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</si>
  <si>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</si>
  <si>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</si>
  <si>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</si>
  <si>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</si>
  <si>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</si>
  <si>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</si>
  <si>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</si>
  <si>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</si>
  <si>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</si>
  <si>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</si>
  <si>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</si>
  <si>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</si>
  <si>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</si>
  <si>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</si>
  <si>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</si>
  <si>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</si>
  <si>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</si>
  <si>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</si>
  <si>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</si>
  <si>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</si>
  <si>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</si>
  <si>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</si>
  <si>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</si>
  <si>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</si>
  <si>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</si>
  <si>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</si>
  <si>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</si>
  <si>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</si>
  <si>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</si>
  <si>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</si>
  <si>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</si>
  <si>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</si>
  <si>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</si>
  <si>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</si>
  <si>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</si>
  <si>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</si>
  <si>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</si>
  <si>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</si>
  <si>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</si>
  <si>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</si>
  <si>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</si>
  <si>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</si>
  <si>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</si>
  <si>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</si>
  <si>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</si>
  <si>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</si>
  <si>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</si>
  <si>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</si>
  <si>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</si>
  <si>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</si>
  <si>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</si>
  <si>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</si>
  <si>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</si>
  <si>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</si>
  <si>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</si>
  <si>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</si>
  <si>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</si>
  <si>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</si>
  <si>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</si>
  <si>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</si>
  <si>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</si>
  <si>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</si>
  <si>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</si>
  <si>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</si>
  <si>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</si>
  <si>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</si>
  <si>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</si>
  <si>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</si>
  <si>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</si>
  <si>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</si>
  <si>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</si>
  <si>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</si>
  <si>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</si>
  <si>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</si>
  <si>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</si>
  <si>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</si>
  <si>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</si>
  <si>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</si>
  <si>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</si>
  <si>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</si>
  <si>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</si>
  <si>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</si>
  <si>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</si>
  <si>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</si>
  <si>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</si>
  <si>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</si>
  <si>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</si>
  <si>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</si>
  <si>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</si>
  <si>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</si>
  <si>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</si>
  <si>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</si>
  <si>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</si>
  <si>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</si>
  <si>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</si>
  <si>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</si>
  <si>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</si>
  <si>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</si>
  <si>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</si>
  <si>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</si>
  <si>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</si>
  <si>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</si>
  <si>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</si>
  <si>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</si>
  <si>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</si>
  <si>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</si>
  <si>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</si>
  <si>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</si>
  <si>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</si>
  <si>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</si>
  <si>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</si>
  <si>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</si>
  <si>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</si>
  <si>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</si>
  <si>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</si>
  <si>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</si>
  <si>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</si>
  <si>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</si>
  <si>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</si>
  <si>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</si>
  <si>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</si>
  <si>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</si>
  <si>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</si>
  <si>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</si>
  <si>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</si>
  <si>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</si>
  <si>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</si>
  <si>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</si>
  <si>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</si>
  <si>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</si>
  <si>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</si>
  <si>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</si>
  <si>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</si>
  <si>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</si>
  <si>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</si>
  <si>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</si>
  <si>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</si>
  <si>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</si>
  <si>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</si>
  <si>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</si>
  <si>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</si>
  <si>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</si>
  <si>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</si>
  <si>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</si>
  <si>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</si>
  <si>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</si>
  <si>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</si>
  <si>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</si>
  <si>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</si>
  <si>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</si>
  <si>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</si>
  <si>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</si>
  <si>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</si>
  <si>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</si>
  <si>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</si>
  <si>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</si>
  <si>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</si>
  <si>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</si>
  <si>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</si>
  <si>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</si>
  <si>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</si>
  <si>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</si>
  <si>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</si>
  <si>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</si>
  <si>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</si>
  <si>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</si>
  <si>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</si>
  <si>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</si>
  <si>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</si>
  <si>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</si>
  <si>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</si>
  <si>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</si>
  <si>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</si>
  <si>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</si>
  <si>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</si>
  <si>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</si>
  <si>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</si>
  <si>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</si>
  <si>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</si>
  <si>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</si>
  <si>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</si>
  <si>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</si>
  <si>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</si>
  <si>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</si>
  <si>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</si>
  <si>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</si>
  <si>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</si>
  <si>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</si>
  <si>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</si>
  <si>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</si>
  <si>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</si>
  <si>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</si>
  <si>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</si>
  <si>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</si>
  <si>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</si>
  <si>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</si>
  <si>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</si>
  <si>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</si>
  <si>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</si>
  <si>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</si>
  <si>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</si>
  <si>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</si>
  <si>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</si>
  <si>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</si>
  <si>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</si>
  <si>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</si>
  <si>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</si>
  <si>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</si>
  <si>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</si>
  <si>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</si>
  <si>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</si>
  <si>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</si>
  <si>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</si>
  <si>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</si>
  <si>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</si>
  <si>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</si>
  <si>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</si>
  <si>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</si>
  <si>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</si>
  <si>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</si>
  <si>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</si>
  <si>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</si>
  <si>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</si>
  <si>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</si>
  <si>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</si>
  <si>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</si>
  <si>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</si>
  <si>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</si>
  <si>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</si>
  <si>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</si>
  <si>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</si>
  <si>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</si>
  <si>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</si>
  <si>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</si>
  <si>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</si>
  <si>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</si>
  <si>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</si>
  <si>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</si>
  <si>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</si>
  <si>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</si>
  <si>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</si>
  <si>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</si>
  <si>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</si>
  <si>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</si>
  <si>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</si>
  <si>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</si>
  <si>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</si>
  <si>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</si>
  <si>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</si>
  <si>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</si>
  <si>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</si>
  <si>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</si>
  <si>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</si>
  <si>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</si>
  <si>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</si>
  <si>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</si>
  <si>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</si>
  <si>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</si>
  <si>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</si>
  <si>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</si>
  <si>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</si>
  <si>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</si>
  <si>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</si>
  <si>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</si>
  <si>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</si>
  <si>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</si>
  <si>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</si>
  <si>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</si>
  <si>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</si>
  <si>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</si>
  <si>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</si>
  <si>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</si>
  <si>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</si>
  <si>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</si>
  <si>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</si>
  <si>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</si>
  <si>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</si>
  <si>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</si>
  <si>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</si>
  <si>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</si>
  <si>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</si>
  <si>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</si>
  <si>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</si>
  <si>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</si>
  <si>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</si>
  <si>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</si>
  <si>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</si>
  <si>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</si>
  <si>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</si>
  <si>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</si>
  <si>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</si>
  <si>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</si>
  <si>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</si>
  <si>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</si>
  <si>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</si>
  <si>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</si>
  <si>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</si>
  <si>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</si>
  <si>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</si>
  <si>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</si>
  <si>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</si>
  <si>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</si>
  <si>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</si>
  <si>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</si>
  <si>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</si>
  <si>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</si>
  <si>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</si>
  <si>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</si>
  <si>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</si>
  <si>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</si>
  <si>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</si>
  <si>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</si>
  <si>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</si>
  <si>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</si>
  <si>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</si>
  <si>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</si>
  <si>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</si>
  <si>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</si>
  <si>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</si>
  <si>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</si>
  <si>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</si>
  <si>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</si>
  <si>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</si>
  <si>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</si>
  <si>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</si>
  <si>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</si>
  <si>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</si>
  <si>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</si>
  <si>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</si>
  <si>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</si>
  <si>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</si>
  <si>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</si>
  <si>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</si>
  <si>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</si>
  <si>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</si>
  <si>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</si>
  <si>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</si>
  <si>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</si>
  <si>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</si>
  <si>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</si>
  <si>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</si>
  <si>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</si>
  <si>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</si>
  <si>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</si>
  <si>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</si>
  <si>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</si>
  <si>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</si>
  <si>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</si>
  <si>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</si>
  <si>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</si>
  <si>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</si>
  <si>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</si>
  <si>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</si>
  <si>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</si>
  <si>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</si>
  <si>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</si>
  <si>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</si>
  <si>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</si>
  <si>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</si>
  <si>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</si>
  <si>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</si>
  <si>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</si>
  <si>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</si>
  <si>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</si>
  <si>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</si>
  <si>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</si>
  <si>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</si>
  <si>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</si>
  <si>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</si>
  <si>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</si>
  <si>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</si>
  <si>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</si>
  <si>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</si>
  <si>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</si>
  <si>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</si>
  <si>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</si>
  <si>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</si>
  <si>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</si>
  <si>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</si>
  <si>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</si>
  <si>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</si>
  <si>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</si>
  <si>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</si>
  <si>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</si>
  <si>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</si>
  <si>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</si>
  <si>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</si>
  <si>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</si>
  <si>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</si>
  <si>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</si>
  <si>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</si>
  <si>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</si>
  <si>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</si>
  <si>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</si>
  <si>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</si>
  <si>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</si>
  <si>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</si>
  <si>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</si>
  <si>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</si>
  <si>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</si>
  <si>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</si>
  <si>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</si>
  <si>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</si>
  <si>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</si>
  <si>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</si>
  <si>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</si>
  <si>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</si>
  <si>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</si>
  <si>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</si>
  <si>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</si>
  <si>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</si>
  <si>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</si>
  <si>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</si>
  <si>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</si>
  <si>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</si>
  <si>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</si>
  <si>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</si>
  <si>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</si>
  <si>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</si>
  <si>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</si>
  <si>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</si>
  <si>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</si>
  <si>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</si>
  <si>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</si>
  <si>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</si>
  <si>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</si>
  <si>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</si>
  <si>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</si>
  <si>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</si>
  <si>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</si>
  <si>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</si>
  <si>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</si>
  <si>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</si>
  <si>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</si>
  <si>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</si>
  <si>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</si>
  <si>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</si>
  <si>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</si>
  <si>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</si>
  <si>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</si>
  <si>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</si>
  <si>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</si>
  <si>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</si>
  <si>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</si>
  <si>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</si>
  <si>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</si>
  <si>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</si>
  <si>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</si>
  <si>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</si>
  <si>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</si>
  <si>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</si>
  <si>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</si>
  <si>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</si>
  <si>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</si>
  <si>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</si>
  <si>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</si>
  <si>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</si>
  <si>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</si>
  <si>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</si>
  <si>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</si>
  <si>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</si>
  <si>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</si>
  <si>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</si>
  <si>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</si>
  <si>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</si>
  <si>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</si>
  <si>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</si>
  <si>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</si>
  <si>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</si>
  <si>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</si>
  <si>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</si>
  <si>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</si>
  <si>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</si>
  <si>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</si>
  <si>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</si>
  <si>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</si>
  <si>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</si>
  <si>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</si>
  <si>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</si>
  <si>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</si>
  <si>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</si>
  <si>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</si>
  <si>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</si>
  <si>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</si>
  <si>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</si>
  <si>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</si>
  <si>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</si>
  <si>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</si>
  <si>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</si>
  <si>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</si>
  <si>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</si>
  <si>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</si>
  <si>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</si>
  <si>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</si>
  <si>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</si>
  <si>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</si>
  <si>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</si>
  <si>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</si>
  <si>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</si>
  <si>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</si>
  <si>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</si>
  <si>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</si>
  <si>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</si>
  <si>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</si>
  <si>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</si>
  <si>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</si>
  <si>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</si>
  <si>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</si>
  <si>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</si>
  <si>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</si>
  <si>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</si>
  <si>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</si>
  <si>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</si>
  <si>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</si>
  <si>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</si>
  <si>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</si>
  <si>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</si>
  <si>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</si>
  <si>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</si>
  <si>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</si>
  <si>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</si>
  <si>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</si>
  <si>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</si>
  <si>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</si>
  <si>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</si>
  <si>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</si>
  <si>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</si>
  <si>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</si>
  <si>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</si>
  <si>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</si>
  <si>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</si>
  <si>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</si>
  <si>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</si>
  <si>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</si>
  <si>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</si>
  <si>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</si>
  <si>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</si>
  <si>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</si>
  <si>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</si>
  <si>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</si>
  <si>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</si>
  <si>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</si>
  <si>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</si>
  <si>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</si>
  <si>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</si>
  <si>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</si>
  <si>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</si>
  <si>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</si>
  <si>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</si>
  <si>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</si>
  <si>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</si>
  <si>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</si>
  <si>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</si>
  <si>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</si>
  <si>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</si>
  <si>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</si>
  <si>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</si>
  <si>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</si>
  <si>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</si>
  <si>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</si>
  <si>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</si>
  <si>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</si>
  <si>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</si>
  <si>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</si>
  <si>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</si>
  <si>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</si>
  <si>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</si>
  <si>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</si>
  <si>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</si>
  <si>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</si>
  <si>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</si>
  <si>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</si>
  <si>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</si>
  <si>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</si>
  <si>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</si>
  <si>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</si>
  <si>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</si>
  <si>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</si>
  <si>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</si>
  <si>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</si>
  <si>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</si>
  <si>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</si>
  <si>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</si>
  <si>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</si>
  <si>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</si>
  <si>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</si>
  <si>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</si>
  <si>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</si>
  <si>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</si>
  <si>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</si>
  <si>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</si>
  <si>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</si>
  <si>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</si>
  <si>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</si>
  <si>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</si>
  <si>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</si>
  <si>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</si>
  <si>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</si>
  <si>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</si>
  <si>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</si>
  <si>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</si>
  <si>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</si>
  <si>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</si>
  <si>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</si>
  <si>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</si>
  <si>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</si>
  <si>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</si>
  <si>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</si>
  <si>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</si>
  <si>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</si>
  <si>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</si>
  <si>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</si>
  <si>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</si>
  <si>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</si>
  <si>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</si>
  <si>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</si>
  <si>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</si>
  <si>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</si>
  <si>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</si>
  <si>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</si>
  <si>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</si>
  <si>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</si>
  <si>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</si>
  <si>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</si>
  <si>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</si>
  <si>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</si>
  <si>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</si>
  <si>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</si>
  <si>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</si>
  <si>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</si>
  <si>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</si>
  <si>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</si>
  <si>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</si>
  <si>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</si>
  <si>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</si>
  <si>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</si>
  <si>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</si>
  <si>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</si>
  <si>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</si>
  <si>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</si>
  <si>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</si>
  <si>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</si>
  <si>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</si>
  <si>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</si>
  <si>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</si>
  <si>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</si>
  <si>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</si>
  <si>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</si>
  <si>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</si>
  <si>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</si>
  <si>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</si>
  <si>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</si>
  <si>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</si>
  <si>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</si>
  <si>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</si>
  <si>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</si>
  <si>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</si>
  <si>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</si>
  <si>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</si>
  <si>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</si>
  <si>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</si>
  <si>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</si>
  <si>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</si>
  <si>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</si>
  <si>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</si>
  <si>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</si>
  <si>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</si>
  <si>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</si>
  <si>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</si>
  <si>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</si>
  <si>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</si>
  <si>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</si>
  <si>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</si>
  <si>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</si>
  <si>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</si>
  <si>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</si>
  <si>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</si>
  <si>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</si>
  <si>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</si>
  <si>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</si>
  <si>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</si>
  <si>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</si>
  <si>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</si>
  <si>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</si>
  <si>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</si>
  <si>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</si>
  <si>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</si>
  <si>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</si>
  <si>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</si>
  <si>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</si>
  <si>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</si>
  <si>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</si>
  <si>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</si>
  <si>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</si>
  <si>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</si>
  <si>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</si>
  <si>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</si>
  <si>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</si>
  <si>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</si>
  <si>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</si>
  <si>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</si>
  <si>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</si>
  <si>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</si>
  <si>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</si>
  <si>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</si>
  <si>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</si>
  <si>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</si>
  <si>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</si>
  <si>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</si>
  <si>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</si>
  <si>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</si>
  <si>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</si>
  <si>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</si>
  <si>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</si>
  <si>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</si>
  <si>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</si>
  <si>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</si>
  <si>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</si>
  <si>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</si>
  <si>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</si>
  <si>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</si>
  <si>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</si>
  <si>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</si>
  <si>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</si>
  <si>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</si>
  <si>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</si>
  <si>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</si>
  <si>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</si>
  <si>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</si>
  <si>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</si>
  <si>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</si>
  <si>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</si>
  <si>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</si>
  <si>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</si>
  <si>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</si>
  <si>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</si>
  <si>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</si>
  <si>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</si>
  <si>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</si>
  <si>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</si>
  <si>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</si>
  <si>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</si>
  <si>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</si>
  <si>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</si>
  <si>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</si>
  <si>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</si>
  <si>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</si>
  <si>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</si>
  <si>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</si>
  <si>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</si>
  <si>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</si>
  <si>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</si>
  <si>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</si>
  <si>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</si>
  <si>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</si>
  <si>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</si>
  <si>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</si>
  <si>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</si>
  <si>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</si>
  <si>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</si>
  <si>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</si>
  <si>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</si>
  <si>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</si>
  <si>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</si>
  <si>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</si>
  <si>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</si>
  <si>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</si>
  <si>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</si>
  <si>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</si>
  <si>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</si>
  <si>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</si>
  <si>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</si>
  <si>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</si>
  <si>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</si>
  <si>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</si>
  <si>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</si>
  <si>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</si>
  <si>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</si>
  <si>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</si>
  <si>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</si>
  <si>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</si>
  <si>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</si>
  <si>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</si>
  <si>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</si>
  <si>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</si>
  <si>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</si>
  <si>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</si>
  <si>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</si>
  <si>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</si>
  <si>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</si>
  <si>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</si>
  <si>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</si>
  <si>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</si>
  <si>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</si>
  <si>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</si>
  <si>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</si>
  <si>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</si>
  <si>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</si>
  <si>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</si>
  <si>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</si>
  <si>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</si>
  <si>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</si>
  <si>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</si>
  <si>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</si>
  <si>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</si>
  <si>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</si>
  <si>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</si>
  <si>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</si>
  <si>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</si>
  <si>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</si>
  <si>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</si>
  <si>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</si>
  <si>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</si>
  <si>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</si>
  <si>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</si>
  <si>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</si>
  <si>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</si>
  <si>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</si>
  <si>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</si>
  <si>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</si>
  <si>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</si>
  <si>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</si>
  <si>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</si>
  <si>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</si>
  <si>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</si>
  <si>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</si>
  <si>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</si>
  <si>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</si>
  <si>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</si>
  <si>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</si>
  <si>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</si>
  <si>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</si>
  <si>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</si>
  <si>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</si>
  <si>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</si>
  <si>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</si>
  <si>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</si>
  <si>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</si>
  <si>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</si>
  <si>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</si>
  <si>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</si>
  <si>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</si>
  <si>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</si>
  <si>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</si>
  <si>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</si>
  <si>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</si>
  <si>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</si>
  <si>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</si>
  <si>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</si>
  <si>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</si>
  <si>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</si>
  <si>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</si>
  <si>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</si>
  <si>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</si>
  <si>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</si>
  <si>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</si>
  <si>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</si>
  <si>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</si>
  <si>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</si>
  <si>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</si>
  <si>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</si>
  <si>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</si>
  <si>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</si>
  <si>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</si>
  <si>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</si>
  <si>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</si>
  <si>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</si>
  <si>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</si>
  <si>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</si>
  <si>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</si>
  <si>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</si>
  <si>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</si>
  <si>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</si>
  <si>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</si>
  <si>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</si>
  <si>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</si>
  <si>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</si>
  <si>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</si>
  <si>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</si>
  <si>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</si>
  <si>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</si>
  <si>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</si>
  <si>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</si>
  <si>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</si>
  <si>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</si>
  <si>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</si>
  <si>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</si>
  <si>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</si>
  <si>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</si>
  <si>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</si>
  <si>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</si>
  <si>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</si>
  <si>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</si>
  <si>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</si>
  <si>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</si>
  <si>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</si>
  <si>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</si>
  <si>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</si>
  <si>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</si>
  <si>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</si>
  <si>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</si>
  <si>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</si>
  <si>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</si>
  <si>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</si>
  <si>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</si>
  <si>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</si>
  <si>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</si>
  <si>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</si>
  <si>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</si>
  <si>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</si>
  <si>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</si>
  <si>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</si>
  <si>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</si>
  <si>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</si>
  <si>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</si>
  <si>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</si>
  <si>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</si>
  <si>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</si>
  <si>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</si>
  <si>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</si>
  <si>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</si>
  <si>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</si>
  <si>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</si>
  <si>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</si>
  <si>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</si>
  <si>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</si>
  <si>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</si>
  <si>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</si>
  <si>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</si>
  <si>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</si>
  <si>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</si>
  <si>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</si>
  <si>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</si>
  <si>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</si>
  <si>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</si>
  <si>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</si>
  <si>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</si>
  <si>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</si>
  <si>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</si>
  <si>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</si>
  <si>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</si>
  <si>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</si>
  <si>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</si>
  <si>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</si>
  <si>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</si>
  <si>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</si>
  <si>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</si>
  <si>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</si>
  <si>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</si>
  <si>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</si>
  <si>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</si>
  <si>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</si>
  <si>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</si>
  <si>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</si>
  <si>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</si>
  <si>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</si>
  <si>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</si>
  <si>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</si>
  <si>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</si>
  <si>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</si>
  <si>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</si>
  <si>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</si>
  <si>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</si>
  <si>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</si>
  <si>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</si>
  <si>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</si>
  <si>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</si>
  <si>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</si>
  <si>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</si>
  <si>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</si>
  <si>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</si>
  <si>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</si>
  <si>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</si>
  <si>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</si>
  <si>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</si>
  <si>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</si>
  <si>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</si>
  <si>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</si>
  <si>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</si>
  <si>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</si>
  <si>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</si>
  <si>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</si>
  <si>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</si>
  <si>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</si>
  <si>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</si>
  <si>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</si>
  <si>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</si>
  <si>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</si>
  <si>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</si>
  <si>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</si>
  <si>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</si>
  <si>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</si>
  <si>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</si>
  <si>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</si>
  <si>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</si>
  <si>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</si>
  <si>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</si>
  <si>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</si>
  <si>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</si>
  <si>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</si>
  <si>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</si>
  <si>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</si>
  <si>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</si>
  <si>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</si>
  <si>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</si>
  <si>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</si>
  <si>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</si>
  <si>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</si>
  <si>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</si>
  <si>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</si>
  <si>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</si>
  <si>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</si>
  <si>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</si>
  <si>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</si>
  <si>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</si>
  <si>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</si>
  <si>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</si>
  <si>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</si>
  <si>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</si>
  <si>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</si>
  <si>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</si>
  <si>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</si>
  <si>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</si>
  <si>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</si>
  <si>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</si>
  <si>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</si>
  <si>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</si>
  <si>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</si>
  <si>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</si>
  <si>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</si>
  <si>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</si>
  <si>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</si>
  <si>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</si>
  <si>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</si>
  <si>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</si>
  <si>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</si>
  <si>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</si>
  <si>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</si>
  <si>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</si>
  <si>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</si>
  <si>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</si>
  <si>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</si>
  <si>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</si>
  <si>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</si>
  <si>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</si>
  <si>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</si>
  <si>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</si>
  <si>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</si>
  <si>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</si>
  <si>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</si>
  <si>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</si>
  <si>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</si>
  <si>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</si>
  <si>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</si>
  <si>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</si>
  <si>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</si>
  <si>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</si>
  <si>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</si>
  <si>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</si>
  <si>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</si>
  <si>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</si>
  <si>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</si>
  <si>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</si>
  <si>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</si>
  <si>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</si>
  <si>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</si>
  <si>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</si>
  <si>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</si>
  <si>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</si>
  <si>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</si>
  <si>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</si>
  <si>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</si>
  <si>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</si>
  <si>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</si>
  <si>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</si>
  <si>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</si>
  <si>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</si>
  <si>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</si>
  <si>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</si>
  <si>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</si>
  <si>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</si>
  <si>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</si>
  <si>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</si>
  <si>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</si>
  <si>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</si>
  <si>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</si>
  <si>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</si>
  <si>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</si>
  <si>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</si>
  <si>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</si>
  <si>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</si>
  <si>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</si>
  <si>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</si>
  <si>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</si>
  <si>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</si>
  <si>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</si>
  <si>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</si>
  <si>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</si>
  <si>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</si>
  <si>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</si>
  <si>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</si>
  <si>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</si>
  <si>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</si>
  <si>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</si>
  <si>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</si>
  <si>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</si>
  <si>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</si>
  <si>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</si>
  <si>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</si>
  <si>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</si>
  <si>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</si>
  <si>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</si>
  <si>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</si>
  <si>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</si>
  <si>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</si>
  <si>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</si>
  <si>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</si>
  <si>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</si>
  <si>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</si>
  <si>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</si>
  <si>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</si>
  <si>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</si>
  <si>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</si>
  <si>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</si>
  <si>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</si>
  <si>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</si>
  <si>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</si>
  <si>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</si>
  <si>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</si>
  <si>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</si>
  <si>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</si>
  <si>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</si>
  <si>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</si>
  <si>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</si>
  <si>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</si>
  <si>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</si>
  <si>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</si>
  <si>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</si>
  <si>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</si>
  <si>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</si>
  <si>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</si>
  <si>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</si>
  <si>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</si>
  <si>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</si>
  <si>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</si>
  <si>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</si>
  <si>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</si>
  <si>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</si>
  <si>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</si>
  <si>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</si>
  <si>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</si>
  <si>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</si>
  <si>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</si>
  <si>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</si>
  <si>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</si>
  <si>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</si>
  <si>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</si>
  <si>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</si>
  <si>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</si>
  <si>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</si>
  <si>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</si>
  <si>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</si>
  <si>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</si>
  <si>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</si>
  <si>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</si>
  <si>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</si>
  <si>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</si>
  <si>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</si>
  <si>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</si>
  <si>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</si>
  <si>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</si>
  <si>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</si>
  <si>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</si>
  <si>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</si>
  <si>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</si>
  <si>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</si>
  <si>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</si>
  <si>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</si>
  <si>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</si>
  <si>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</si>
  <si>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</si>
  <si>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</si>
  <si>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</si>
  <si>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</si>
  <si>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</si>
  <si>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</si>
  <si>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</si>
  <si>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</si>
  <si>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</si>
  <si>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</si>
  <si>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</si>
  <si>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</si>
  <si>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</si>
  <si>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</si>
  <si>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</si>
  <si>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</si>
  <si>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</si>
  <si>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</si>
  <si>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</si>
  <si>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</si>
  <si>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</si>
  <si>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</si>
  <si>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</si>
  <si>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</si>
  <si>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</si>
  <si>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</si>
  <si>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</si>
  <si>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</si>
  <si>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</si>
  <si>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</si>
  <si>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</si>
  <si>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</si>
  <si>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</si>
  <si>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</si>
  <si>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</si>
  <si>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</si>
  <si>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</si>
  <si>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</si>
  <si>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</si>
  <si>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</si>
  <si>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</si>
  <si>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</si>
  <si>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</si>
  <si>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</si>
  <si>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</si>
  <si>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</si>
  <si>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</si>
  <si>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</si>
  <si>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</si>
  <si>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</si>
  <si>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</si>
  <si>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</si>
  <si>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</si>
  <si>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</si>
  <si>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</si>
  <si>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</si>
  <si>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</si>
  <si>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</si>
  <si>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</si>
  <si>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</si>
  <si>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</si>
  <si>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</si>
  <si>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</si>
  <si>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</si>
  <si>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</si>
  <si>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</si>
  <si>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</si>
  <si>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</si>
  <si>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</si>
  <si>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</si>
  <si>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</si>
  <si>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</si>
  <si>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</si>
  <si>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</si>
  <si>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</si>
  <si>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</si>
  <si>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</si>
  <si>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</si>
  <si>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</si>
  <si>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</si>
  <si>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</si>
  <si>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</si>
  <si>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</si>
  <si>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</si>
  <si>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</si>
  <si>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</si>
  <si>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</si>
  <si>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</si>
  <si>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</si>
  <si>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</si>
  <si>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</si>
  <si>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</si>
  <si>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</si>
  <si>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</si>
  <si>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</si>
  <si>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</si>
  <si>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</si>
  <si>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</si>
  <si>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</si>
  <si>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</si>
  <si>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</si>
  <si>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</si>
  <si>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</si>
  <si>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</si>
  <si>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</si>
  <si>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</si>
  <si>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</si>
  <si>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</si>
  <si>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</si>
  <si>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</si>
  <si>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</si>
  <si>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</si>
  <si>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</si>
  <si>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</si>
  <si>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</si>
  <si>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</si>
  <si>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</si>
  <si>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</si>
  <si>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</si>
  <si>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</si>
  <si>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</si>
  <si>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</si>
  <si>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</si>
  <si>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</si>
  <si>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</si>
  <si>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</si>
  <si>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</si>
  <si>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</si>
  <si>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</si>
  <si>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</si>
  <si>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</si>
  <si>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</si>
  <si>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</si>
  <si>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</si>
  <si>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</si>
  <si>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</si>
  <si>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</si>
  <si>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</si>
  <si>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</si>
  <si>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</si>
  <si>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</si>
  <si>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</si>
  <si>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</si>
  <si>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</si>
  <si>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</si>
  <si>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</si>
  <si>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</si>
  <si>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</si>
  <si>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</si>
  <si>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</si>
  <si>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</si>
  <si>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</si>
  <si>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</si>
  <si>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</si>
  <si>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</si>
  <si>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</si>
  <si>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</si>
  <si>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</si>
  <si>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</si>
  <si>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</si>
  <si>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</si>
  <si>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</si>
  <si>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</si>
  <si>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</si>
  <si>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</si>
  <si>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</si>
  <si>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</si>
  <si>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</si>
  <si>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</si>
  <si>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</si>
  <si>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</si>
  <si>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</si>
  <si>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</si>
  <si>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</si>
  <si>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</si>
  <si>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</si>
  <si>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</si>
  <si>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</si>
  <si>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</si>
  <si>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</si>
  <si>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</si>
  <si>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</si>
  <si>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</si>
  <si>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</si>
  <si>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</si>
  <si>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</si>
  <si>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</si>
  <si>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</si>
  <si>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</si>
  <si>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</si>
  <si>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</si>
  <si>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</si>
  <si>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</si>
  <si>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</si>
  <si>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</si>
  <si>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</si>
  <si>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</si>
  <si>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</si>
  <si>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</si>
  <si>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</si>
  <si>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</si>
  <si>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</si>
  <si>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</si>
  <si>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</si>
  <si>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</si>
  <si>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</si>
  <si>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</si>
  <si>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</si>
  <si>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</si>
  <si>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</si>
  <si>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</si>
  <si>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</si>
  <si>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</si>
  <si>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</si>
  <si>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</si>
  <si>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</si>
  <si>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</si>
  <si>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</si>
  <si>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</si>
  <si>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</si>
  <si>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</si>
  <si>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</si>
  <si>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</si>
  <si>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</si>
  <si>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</si>
  <si>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</si>
  <si>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</si>
  <si>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</si>
  <si>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</si>
  <si>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</si>
  <si>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</si>
  <si>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</si>
  <si>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</si>
  <si>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</si>
  <si>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</si>
  <si>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</si>
  <si>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</si>
  <si>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</si>
  <si>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</si>
  <si>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</si>
  <si>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</si>
  <si>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</si>
  <si>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</si>
  <si>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</si>
  <si>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</si>
  <si>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</si>
  <si>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</si>
  <si>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</si>
  <si>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</si>
  <si>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</si>
  <si>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</si>
  <si>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</si>
  <si>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</si>
  <si>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</si>
  <si>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</si>
  <si>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</si>
  <si>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</si>
  <si>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</si>
  <si>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</si>
  <si>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</si>
  <si>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</si>
  <si>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</si>
  <si>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</si>
  <si>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</si>
  <si>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</si>
  <si>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</si>
  <si>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</si>
  <si>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</si>
  <si>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</si>
  <si>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</si>
  <si>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</si>
  <si>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</si>
  <si>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</si>
  <si>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</si>
  <si>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</si>
  <si>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</si>
  <si>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</si>
  <si>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</si>
  <si>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</si>
  <si>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</si>
  <si>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</si>
  <si>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</si>
  <si>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</si>
  <si>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</si>
  <si>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</si>
  <si>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</si>
  <si>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</si>
  <si>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</si>
  <si>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</si>
  <si>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</si>
  <si>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</si>
  <si>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</si>
  <si>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</si>
  <si>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</si>
  <si>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</si>
  <si>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</si>
  <si>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</si>
  <si>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</si>
  <si>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</si>
  <si>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</si>
  <si>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</si>
  <si>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</si>
  <si>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</si>
  <si>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</si>
  <si>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</si>
  <si>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</si>
  <si>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</si>
  <si>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</si>
  <si>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</si>
  <si>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</si>
  <si>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</si>
  <si>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</si>
  <si>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</si>
  <si>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</si>
  <si>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</si>
  <si>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</si>
  <si>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</si>
  <si>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</si>
  <si>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</si>
  <si>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</si>
  <si>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</si>
  <si>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</si>
  <si>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</si>
  <si>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</si>
  <si>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</si>
  <si>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</si>
  <si>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</si>
  <si>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</si>
  <si>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</si>
  <si>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</si>
  <si>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</si>
  <si>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</si>
  <si>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</si>
  <si>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</si>
  <si>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</si>
  <si>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</si>
  <si>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</si>
  <si>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</si>
  <si>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</si>
  <si>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</si>
  <si>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</si>
  <si>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</si>
  <si>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</si>
  <si>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</si>
  <si>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</si>
  <si>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</si>
  <si>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</si>
  <si>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</si>
  <si>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</si>
  <si>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</si>
  <si>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</si>
  <si>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</si>
  <si>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</si>
  <si>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</si>
  <si>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</si>
  <si>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</si>
  <si>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</si>
  <si>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</si>
  <si>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</si>
  <si>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</si>
  <si>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</si>
  <si>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</si>
  <si>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</si>
  <si>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</si>
  <si>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</si>
  <si>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</si>
  <si>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</si>
  <si>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</si>
  <si>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</si>
  <si>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</si>
  <si>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</si>
  <si>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</si>
  <si>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</si>
  <si>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</si>
  <si>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</si>
  <si>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</si>
  <si>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</si>
  <si>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</si>
  <si>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</si>
  <si>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</si>
  <si>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</si>
  <si>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</si>
  <si>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</si>
  <si>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</si>
  <si>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</si>
  <si>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</si>
  <si>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</si>
  <si>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</si>
  <si>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</si>
  <si>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</si>
  <si>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</si>
  <si>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</si>
  <si>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</si>
  <si>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</si>
  <si>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</si>
  <si>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</si>
  <si>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</si>
  <si>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</si>
  <si>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</si>
  <si>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</si>
  <si>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</si>
  <si>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</si>
  <si>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</si>
  <si>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</si>
  <si>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</si>
  <si>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</si>
  <si>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</si>
  <si>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</si>
  <si>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</si>
  <si>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</si>
  <si>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</si>
  <si>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</si>
  <si>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</si>
  <si>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</si>
  <si>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</si>
  <si>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</si>
  <si>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</si>
  <si>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</si>
  <si>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</si>
  <si>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</si>
  <si>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</si>
  <si>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</si>
  <si>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</si>
  <si>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</si>
  <si>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</si>
  <si>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</si>
  <si>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</si>
  <si>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</si>
  <si>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</si>
  <si>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</si>
  <si>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</si>
  <si>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</si>
  <si>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</si>
  <si>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</si>
  <si>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</si>
  <si>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</si>
  <si>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</si>
  <si>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</si>
  <si>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</si>
  <si>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</si>
  <si>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</si>
  <si>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</si>
  <si>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</si>
  <si>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</si>
  <si>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</si>
  <si>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</si>
  <si>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</si>
  <si>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</si>
  <si>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</si>
  <si>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</si>
  <si>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</si>
  <si>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</si>
  <si>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</si>
  <si>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</si>
  <si>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</si>
  <si>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</si>
  <si>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</si>
  <si>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</si>
  <si>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</si>
  <si>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</si>
  <si>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</si>
  <si>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</si>
  <si>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</si>
  <si>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</si>
  <si>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</si>
  <si>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</si>
  <si>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</si>
  <si>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</si>
  <si>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</si>
  <si>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</si>
  <si>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</si>
  <si>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</si>
  <si>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</si>
  <si>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</si>
  <si>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</si>
  <si>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</si>
  <si>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</si>
  <si>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</si>
  <si>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</si>
  <si>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</si>
  <si>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</si>
  <si>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</si>
  <si>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</si>
  <si>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</si>
  <si>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</si>
  <si>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</si>
  <si>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</si>
  <si>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</si>
  <si>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</si>
  <si>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</si>
  <si>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</si>
  <si>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</si>
  <si>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</si>
  <si>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</si>
  <si>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</si>
  <si>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</si>
  <si>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</si>
  <si>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</si>
  <si>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</si>
  <si>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</si>
  <si>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</si>
  <si>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</si>
  <si>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</si>
  <si>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</si>
  <si>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</si>
  <si>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</si>
  <si>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</si>
  <si>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</si>
  <si>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</si>
  <si>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</si>
  <si>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</si>
  <si>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</si>
  <si>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</si>
  <si>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</si>
  <si>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</si>
  <si>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</si>
  <si>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</si>
  <si>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</si>
  <si>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</si>
  <si>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</si>
  <si>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</si>
  <si>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</si>
  <si>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</si>
  <si>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</si>
  <si>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</si>
  <si>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</si>
  <si>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</si>
  <si>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</si>
  <si>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</si>
  <si>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</si>
  <si>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</si>
  <si>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</si>
  <si>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</si>
  <si>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</si>
  <si>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</si>
  <si>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</si>
  <si>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</si>
  <si>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</si>
  <si>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</si>
  <si>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</si>
  <si>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</si>
  <si>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</si>
  <si>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</si>
  <si>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</si>
  <si>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</si>
  <si>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</si>
  <si>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</si>
  <si>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</si>
  <si>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</si>
  <si>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</si>
  <si>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</si>
  <si>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</si>
  <si>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</si>
  <si>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</si>
  <si>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</si>
  <si>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</si>
  <si>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</si>
  <si>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</si>
  <si>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</si>
  <si>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</si>
  <si>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</si>
  <si>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</si>
  <si>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</si>
  <si>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</si>
  <si>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</si>
  <si>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</si>
  <si>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</si>
  <si>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</si>
  <si>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</si>
  <si>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</si>
  <si>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</si>
  <si>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</si>
  <si>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</si>
  <si>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</si>
  <si>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</si>
  <si>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</si>
  <si>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</si>
  <si>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</si>
  <si>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</si>
  <si>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</si>
  <si>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</si>
  <si>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</si>
  <si>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</si>
  <si>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</si>
  <si>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</si>
  <si>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</si>
  <si>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</si>
  <si>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</si>
  <si>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</si>
  <si>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</si>
  <si>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</si>
  <si>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</si>
  <si>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</si>
  <si>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</si>
  <si>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</si>
  <si>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</si>
  <si>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</si>
  <si>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</si>
  <si>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</si>
  <si>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</si>
  <si>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</si>
  <si>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</si>
  <si>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</si>
  <si>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</si>
  <si>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</si>
  <si>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</si>
  <si>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</si>
  <si>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</si>
  <si>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</si>
  <si>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</si>
  <si>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</si>
  <si>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</si>
  <si>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</si>
  <si>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</si>
  <si>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</si>
  <si>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</si>
  <si>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</si>
  <si>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</si>
  <si>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</si>
  <si>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</si>
  <si>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</si>
  <si>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</si>
  <si>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</si>
  <si>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</si>
  <si>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</si>
  <si>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</si>
  <si>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</si>
  <si>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</si>
  <si>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</si>
  <si>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</si>
  <si>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</si>
  <si>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</si>
  <si>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</si>
  <si>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</si>
  <si>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</si>
  <si>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</si>
  <si>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</si>
  <si>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</si>
  <si>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</si>
  <si>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</si>
  <si>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</si>
  <si>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</si>
  <si>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</si>
  <si>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</si>
  <si>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</si>
  <si>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</si>
  <si>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</si>
  <si>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</si>
  <si>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</si>
  <si>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</si>
  <si>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</si>
  <si>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</si>
  <si>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</si>
  <si>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</si>
  <si>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</si>
  <si>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</si>
  <si>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</si>
  <si>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</si>
  <si>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</si>
  <si>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</si>
  <si>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</si>
  <si>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</si>
  <si>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</si>
  <si>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</si>
  <si>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</si>
  <si>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</si>
  <si>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</si>
  <si>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</si>
  <si>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</si>
  <si>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</si>
  <si>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</si>
  <si>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</si>
  <si>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</si>
  <si>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</si>
  <si>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</si>
  <si>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</si>
  <si>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</si>
  <si>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</si>
  <si>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</si>
  <si>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</si>
  <si>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</si>
  <si>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</si>
  <si>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</si>
  <si>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</si>
  <si>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</si>
  <si>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</si>
  <si>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</si>
  <si>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</si>
  <si>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</si>
  <si>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</si>
  <si>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</si>
  <si>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</si>
  <si>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</si>
  <si>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</si>
  <si>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</si>
  <si>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</si>
  <si>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</si>
  <si>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</si>
  <si>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</si>
  <si>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</si>
  <si>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</si>
  <si>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</si>
  <si>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</si>
  <si>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</si>
  <si>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</si>
  <si>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</si>
  <si>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</si>
  <si>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</si>
  <si>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</si>
  <si>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</si>
  <si>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</si>
  <si>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</si>
  <si>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</si>
  <si>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</si>
  <si>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</si>
  <si>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</si>
  <si>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</si>
  <si>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</si>
  <si>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</si>
  <si>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</si>
  <si>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</si>
  <si>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</si>
  <si>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</si>
  <si>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</si>
  <si>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</si>
  <si>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</si>
  <si>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</si>
  <si>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</si>
  <si>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</si>
  <si>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</si>
  <si>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</si>
  <si>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</si>
  <si>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</si>
  <si>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</si>
  <si>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</si>
  <si>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</si>
  <si>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</si>
  <si>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</si>
  <si>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</si>
  <si>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</si>
  <si>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</si>
  <si>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</si>
  <si>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</si>
  <si>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</si>
  <si>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</si>
  <si>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</si>
  <si>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</si>
  <si>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</si>
  <si>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</si>
  <si>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</si>
  <si>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</si>
  <si>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</si>
  <si>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</si>
  <si>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</si>
  <si>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</si>
  <si>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</si>
  <si>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</si>
  <si>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</si>
  <si>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</si>
  <si>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</si>
  <si>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</si>
  <si>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</si>
  <si>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</si>
  <si>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</si>
  <si>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</si>
  <si>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</si>
  <si>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</si>
  <si>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</si>
  <si>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</si>
  <si>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</si>
  <si>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</si>
  <si>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</si>
  <si>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</si>
  <si>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</si>
  <si>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</si>
  <si>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</si>
  <si>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</si>
  <si>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</si>
  <si>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</si>
  <si>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</si>
  <si>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</si>
  <si>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</si>
  <si>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</si>
  <si>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</si>
  <si>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</si>
  <si>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</si>
  <si>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</si>
  <si>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</si>
  <si>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</si>
  <si>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</si>
  <si>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</si>
  <si>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</si>
  <si>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</si>
  <si>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</si>
  <si>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</si>
  <si>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</si>
  <si>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</si>
  <si>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</si>
  <si>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</si>
  <si>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</si>
  <si>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</si>
  <si>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</si>
  <si>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</si>
  <si>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</si>
  <si>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</si>
  <si>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</si>
  <si>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</si>
  <si>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</si>
  <si>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</si>
  <si>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</si>
  <si>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</si>
  <si>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</si>
  <si>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</si>
  <si>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</si>
  <si>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</si>
  <si>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</si>
  <si>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</si>
  <si>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</si>
  <si>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</si>
  <si>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</si>
  <si>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</si>
  <si>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</si>
  <si>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</si>
  <si>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</si>
  <si>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</si>
  <si>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</si>
  <si>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</si>
  <si>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</si>
  <si>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</si>
  <si>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</si>
  <si>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</si>
  <si>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</si>
  <si>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</si>
  <si>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</si>
  <si>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</si>
  <si>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</si>
  <si>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</si>
  <si>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</si>
  <si>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</si>
  <si>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</si>
  <si>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</si>
  <si>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</si>
  <si>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</si>
  <si>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</si>
  <si>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</si>
  <si>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</si>
  <si>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</si>
  <si>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</si>
  <si>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</si>
  <si>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</si>
  <si>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</si>
  <si>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</si>
  <si>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</si>
  <si>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</si>
  <si>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</si>
  <si>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</si>
  <si>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</si>
  <si>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</si>
  <si>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</si>
  <si>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</si>
  <si>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</si>
  <si>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</si>
  <si>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</si>
  <si>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</si>
  <si>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</si>
  <si>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</si>
  <si>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</si>
  <si>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</si>
  <si>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</si>
  <si>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</si>
  <si>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</si>
  <si>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</si>
  <si>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</si>
  <si>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</si>
  <si>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</si>
  <si>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</si>
  <si>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</si>
  <si>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</si>
  <si>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</si>
  <si>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</si>
  <si>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</si>
  <si>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</si>
  <si>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</si>
  <si>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</si>
  <si>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</si>
  <si>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</si>
  <si>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</si>
  <si>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</si>
  <si>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</si>
  <si>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</si>
  <si>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</si>
  <si>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</si>
  <si>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</si>
  <si>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</si>
  <si>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</si>
  <si>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</si>
  <si>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</si>
  <si>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</si>
  <si>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</si>
  <si>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</si>
  <si>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</si>
  <si>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</si>
  <si>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</si>
  <si>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</si>
  <si>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</si>
  <si>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</si>
  <si>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</si>
  <si>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</si>
  <si>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</si>
  <si>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</si>
  <si>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</si>
  <si>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</si>
  <si>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</si>
  <si>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</si>
  <si>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</si>
  <si>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</si>
  <si>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</si>
  <si>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</si>
  <si>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</si>
  <si>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</si>
  <si>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</si>
  <si>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</si>
  <si>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</si>
  <si>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</si>
  <si>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</si>
  <si>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</si>
  <si>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</si>
  <si>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</si>
  <si>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</si>
  <si>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</si>
  <si>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</si>
  <si>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</si>
  <si>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</si>
  <si>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</si>
  <si>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</si>
  <si>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</si>
  <si>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</si>
  <si>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</si>
  <si>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</si>
  <si>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</si>
  <si>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</si>
  <si>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</si>
  <si>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</si>
  <si>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</si>
  <si>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</si>
  <si>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</si>
  <si>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</si>
  <si>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</si>
  <si>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</si>
  <si>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</si>
  <si>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</si>
  <si>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</si>
  <si>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</si>
  <si>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</si>
  <si>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</si>
  <si>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</si>
  <si>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</si>
  <si>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</si>
  <si>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</si>
  <si>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</si>
  <si>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</si>
  <si>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</si>
  <si>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</si>
  <si>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</si>
  <si>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</si>
  <si>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</si>
  <si>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</si>
  <si>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</si>
  <si>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</si>
  <si>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</si>
  <si>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</si>
  <si>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</si>
  <si>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</si>
  <si>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</si>
  <si>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</si>
  <si>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</si>
  <si>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</si>
  <si>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</si>
  <si>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</si>
  <si>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</si>
  <si>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</si>
  <si>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</si>
  <si>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</si>
  <si>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</si>
  <si>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</si>
  <si>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</si>
  <si>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</si>
  <si>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</si>
  <si>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</si>
  <si>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</si>
  <si>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</si>
  <si>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</si>
  <si>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</si>
  <si>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</si>
  <si>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</si>
  <si>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</si>
  <si>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</si>
  <si>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</si>
  <si>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</si>
  <si>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</si>
  <si>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</si>
  <si>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</si>
  <si>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</si>
  <si>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</si>
  <si>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</si>
  <si>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</si>
  <si>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</si>
  <si>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</si>
  <si>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</si>
  <si>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</si>
  <si>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</si>
  <si>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</si>
  <si>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</si>
  <si>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</si>
  <si>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</si>
  <si>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</si>
  <si>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</si>
  <si>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</si>
  <si>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</si>
  <si>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</si>
  <si>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</si>
  <si>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</si>
  <si>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</si>
  <si>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</si>
  <si>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</si>
  <si>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</si>
  <si>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</si>
  <si>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</si>
  <si>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</si>
  <si>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</si>
  <si>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</si>
  <si>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</si>
  <si>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</si>
  <si>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</si>
  <si>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</si>
  <si>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</si>
  <si>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</si>
  <si>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</si>
  <si>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</si>
  <si>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</si>
  <si>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</si>
  <si>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</si>
  <si>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</si>
  <si>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</si>
  <si>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</si>
  <si>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</si>
  <si>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</si>
  <si>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</si>
  <si>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</si>
  <si>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</si>
  <si>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</si>
  <si>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</si>
  <si>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</si>
  <si>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</si>
  <si>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</si>
  <si>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</si>
  <si>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</si>
  <si>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</si>
  <si>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</si>
  <si>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</si>
  <si>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</si>
  <si>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</si>
  <si>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</si>
  <si>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</si>
  <si>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</si>
  <si>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</si>
  <si>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</si>
  <si>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</si>
  <si>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</si>
  <si>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</si>
  <si>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</si>
  <si>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</si>
  <si>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</si>
  <si>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</si>
  <si>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</si>
  <si>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</si>
  <si>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</si>
  <si>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</si>
  <si>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</si>
  <si>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</si>
  <si>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</si>
  <si>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</si>
  <si>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</si>
  <si>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</si>
  <si>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</si>
  <si>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</si>
  <si>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</si>
  <si>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</si>
  <si>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</si>
  <si>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</si>
  <si>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</si>
  <si>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</si>
  <si>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</si>
  <si>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</si>
  <si>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</si>
  <si>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</si>
  <si>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</si>
  <si>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</si>
  <si>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</si>
  <si>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</si>
  <si>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</si>
  <si>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</si>
  <si>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</si>
  <si>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</si>
  <si>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</si>
  <si>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</si>
  <si>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</si>
  <si>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</si>
  <si>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</si>
  <si>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</si>
  <si>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</si>
  <si>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</si>
  <si>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</si>
  <si>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</si>
  <si>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</si>
  <si>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</si>
  <si>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</si>
  <si>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</si>
  <si>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</si>
  <si>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</si>
  <si>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</si>
  <si>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</si>
  <si>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</si>
  <si>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</si>
  <si>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</si>
  <si>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</si>
  <si>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</si>
  <si>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</si>
  <si>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</si>
  <si>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</si>
  <si>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</si>
  <si>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</si>
  <si>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</si>
  <si>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</si>
  <si>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</si>
  <si>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</si>
  <si>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</si>
  <si>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</si>
  <si>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</si>
  <si>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</si>
  <si>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</si>
  <si>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</si>
  <si>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</si>
  <si>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</si>
  <si>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</si>
  <si>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</si>
  <si>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</si>
  <si>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</si>
  <si>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</si>
  <si>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</si>
  <si>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</si>
  <si>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</si>
  <si>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</si>
  <si>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</si>
  <si>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</si>
  <si>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</si>
  <si>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</si>
  <si>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</si>
  <si>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</si>
  <si>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</si>
  <si>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</si>
  <si>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</si>
  <si>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</si>
  <si>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</si>
  <si>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</si>
  <si>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</si>
  <si>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</si>
  <si>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</si>
  <si>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</si>
  <si>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</si>
  <si>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</si>
  <si>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</si>
  <si>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</si>
  <si>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</si>
  <si>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</si>
  <si>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</si>
  <si>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</si>
  <si>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</si>
  <si>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</si>
  <si>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</si>
  <si>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</si>
  <si>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</si>
  <si>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</si>
  <si>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</si>
  <si>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</si>
  <si>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</si>
  <si>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</si>
  <si>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</si>
  <si>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</si>
  <si>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</si>
  <si>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</si>
  <si>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</si>
  <si>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</si>
  <si>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</si>
  <si>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</si>
  <si>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</si>
  <si>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</si>
  <si>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</si>
  <si>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</si>
  <si>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</si>
  <si>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</si>
  <si>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</si>
  <si>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</si>
  <si>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</si>
  <si>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</si>
  <si>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</si>
  <si>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</si>
  <si>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</si>
  <si>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</si>
  <si>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</si>
  <si>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</si>
  <si>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</si>
  <si>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</si>
  <si>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</si>
  <si>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</si>
  <si>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</si>
  <si>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</si>
  <si>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</si>
  <si>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</si>
  <si>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</si>
  <si>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</si>
  <si>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</si>
  <si>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</si>
  <si>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</si>
  <si>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</si>
  <si>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</si>
  <si>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</si>
  <si>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</si>
  <si>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</si>
  <si>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</si>
  <si>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</si>
  <si>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</si>
  <si>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</si>
  <si>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</si>
  <si>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</si>
  <si>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</si>
  <si>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</si>
  <si>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</si>
  <si>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</si>
  <si>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</si>
  <si>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</si>
  <si>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</si>
  <si>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</si>
  <si>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</si>
  <si>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</si>
  <si>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</si>
  <si>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</si>
  <si>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</si>
  <si>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</si>
  <si>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</si>
  <si>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</si>
  <si>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</si>
  <si>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</si>
  <si>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</si>
  <si>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</si>
  <si>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</si>
  <si>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</si>
  <si>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</si>
  <si>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</si>
  <si>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</si>
  <si>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</si>
  <si>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</si>
  <si>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</si>
  <si>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</si>
  <si>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</si>
  <si>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</si>
  <si>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</si>
  <si>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</si>
  <si>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</si>
  <si>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</si>
  <si>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</si>
  <si>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</si>
  <si>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</si>
  <si>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</si>
  <si>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</si>
  <si>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</si>
  <si>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</si>
  <si>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</si>
  <si>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</si>
  <si>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</si>
  <si>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</si>
  <si>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</si>
  <si>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</si>
  <si>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</si>
  <si>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</si>
  <si>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</si>
  <si>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</si>
  <si>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</si>
  <si>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</si>
  <si>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</si>
  <si>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</si>
  <si>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</si>
  <si>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</si>
  <si>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</si>
  <si>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</si>
  <si>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</si>
  <si>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</si>
  <si>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</si>
  <si>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</si>
  <si>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</si>
  <si>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</si>
  <si>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</si>
  <si>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</si>
  <si>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</si>
  <si>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</si>
  <si>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</si>
  <si>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</si>
  <si>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</si>
  <si>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</si>
  <si>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</si>
  <si>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</si>
  <si>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</si>
  <si>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</si>
  <si>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</si>
  <si>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</si>
  <si>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</si>
  <si>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</si>
  <si>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</si>
  <si>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</si>
  <si>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</si>
  <si>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</si>
  <si>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</si>
  <si>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</si>
  <si>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</si>
  <si>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</si>
  <si>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</si>
  <si>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</si>
  <si>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</si>
  <si>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</si>
  <si>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</si>
  <si>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</si>
  <si>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</si>
  <si>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</si>
  <si>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</si>
  <si>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</si>
  <si>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</si>
  <si>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</si>
  <si>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</si>
  <si>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</si>
  <si>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</si>
  <si>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</si>
  <si>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</si>
  <si>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</si>
  <si>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</si>
  <si>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</si>
  <si>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</si>
  <si>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</si>
  <si>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</si>
  <si>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</si>
  <si>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</si>
  <si>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</si>
  <si>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</si>
  <si>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</si>
  <si>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</si>
  <si>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</si>
  <si>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</si>
  <si>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</si>
  <si>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</si>
  <si>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</si>
  <si>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</si>
  <si>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</si>
  <si>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</si>
  <si>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</si>
  <si>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</si>
  <si>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</si>
  <si>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</si>
  <si>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</si>
  <si>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</si>
  <si>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</si>
  <si>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</si>
  <si>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</si>
  <si>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</si>
  <si>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</si>
  <si>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</si>
  <si>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</si>
  <si>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</si>
  <si>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</si>
  <si>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</si>
  <si>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</si>
  <si>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</si>
  <si>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</si>
  <si>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</si>
  <si>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</si>
  <si>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</si>
  <si>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</si>
  <si>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</si>
  <si>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</si>
  <si>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</si>
  <si>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</si>
  <si>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</si>
  <si>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</si>
  <si>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</si>
  <si>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</si>
  <si>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</si>
  <si>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</si>
  <si>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</si>
  <si>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</si>
  <si>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</si>
  <si>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</si>
  <si>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</si>
  <si>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</si>
  <si>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</si>
  <si>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</si>
  <si>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</si>
  <si>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</si>
  <si>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</si>
  <si>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</si>
  <si>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</si>
  <si>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</si>
  <si>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</si>
  <si>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</si>
  <si>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</si>
  <si>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</si>
  <si>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</si>
  <si>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</si>
  <si>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</si>
  <si>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</si>
  <si>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</si>
  <si>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</si>
  <si>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</si>
  <si>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</si>
  <si>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</si>
  <si>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</si>
  <si>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</si>
  <si>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</si>
  <si>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</si>
  <si>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</si>
  <si>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</si>
  <si>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</si>
  <si>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</si>
  <si>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</si>
  <si>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</si>
  <si>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</si>
  <si>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</si>
  <si>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</si>
  <si>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</si>
  <si>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</si>
  <si>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</si>
  <si>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</si>
  <si>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</si>
  <si>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</si>
  <si>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</si>
  <si>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</si>
  <si>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</si>
  <si>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</si>
  <si>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</si>
  <si>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</si>
  <si>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</si>
  <si>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</si>
  <si>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</si>
  <si>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</si>
  <si>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</si>
  <si>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</si>
  <si>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</si>
  <si>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</si>
  <si>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</si>
  <si>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</si>
  <si>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</si>
  <si>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</si>
  <si>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</si>
  <si>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</si>
  <si>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</si>
  <si>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</si>
  <si>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</si>
  <si>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</si>
  <si>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</si>
  <si>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</si>
  <si>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</si>
  <si>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</si>
  <si>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</si>
  <si>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</si>
  <si>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</si>
  <si>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</si>
  <si>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</si>
  <si>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</si>
  <si>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</si>
  <si>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</si>
  <si>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</si>
  <si>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</si>
  <si>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</si>
  <si>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</si>
  <si>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</si>
  <si>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</si>
  <si>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</si>
  <si>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</si>
  <si>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</si>
  <si>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</si>
  <si>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</si>
  <si>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</si>
  <si>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</si>
  <si>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</si>
  <si>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</si>
  <si>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</si>
  <si>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</si>
  <si>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</si>
  <si>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</si>
  <si>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</si>
  <si>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</si>
  <si>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</si>
  <si>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</si>
  <si>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</si>
  <si>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</si>
  <si>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</si>
  <si>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</si>
  <si>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</si>
  <si>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</si>
  <si>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</si>
  <si>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</si>
  <si>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</si>
  <si>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</si>
  <si>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</si>
  <si>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</si>
  <si>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</si>
  <si>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</si>
  <si>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</si>
  <si>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</si>
  <si>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</si>
  <si>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</si>
  <si>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</si>
  <si>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</si>
  <si>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</si>
  <si>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</si>
  <si>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</si>
  <si>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</si>
  <si>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</si>
  <si>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</si>
  <si>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</si>
  <si>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</si>
  <si>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</si>
  <si>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</si>
  <si>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</si>
  <si>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</si>
  <si>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</si>
  <si>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</si>
  <si>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</si>
  <si>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</si>
  <si>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</si>
  <si>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</si>
  <si>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</si>
  <si>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</si>
  <si>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</si>
  <si>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</si>
  <si>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</si>
  <si>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</si>
  <si>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</si>
  <si>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</si>
  <si>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</si>
  <si>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</si>
  <si>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</si>
  <si>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</si>
  <si>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</si>
  <si>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</si>
  <si>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</si>
  <si>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</si>
  <si>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</si>
  <si>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</si>
  <si>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</si>
  <si>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</si>
  <si>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</si>
  <si>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</si>
  <si>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</si>
  <si>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</si>
  <si>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</si>
  <si>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</si>
  <si>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</si>
  <si>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</si>
  <si>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</si>
  <si>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</si>
  <si>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</si>
  <si>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</si>
  <si>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</si>
  <si>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</si>
  <si>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</si>
  <si>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</si>
  <si>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</si>
  <si>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</si>
  <si>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</si>
  <si>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</si>
  <si>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</si>
  <si>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</si>
  <si>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</si>
  <si>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</si>
  <si>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</si>
  <si>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</si>
  <si>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</si>
  <si>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</si>
  <si>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</si>
  <si>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</si>
  <si>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</si>
  <si>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</si>
  <si>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</si>
  <si>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</si>
  <si>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</si>
  <si>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</si>
  <si>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</si>
  <si>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</si>
  <si>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</si>
  <si>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</si>
  <si>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</si>
  <si>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</si>
  <si>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</si>
  <si>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</si>
  <si>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</si>
  <si>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</si>
  <si>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</si>
  <si>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</si>
  <si>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</si>
  <si>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</si>
  <si>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</si>
  <si>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</si>
  <si>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</si>
  <si>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</si>
  <si>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</si>
  <si>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</si>
  <si>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</si>
  <si>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</si>
  <si>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</si>
  <si>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</si>
  <si>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</si>
  <si>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</si>
  <si>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</si>
  <si>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</si>
  <si>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</si>
  <si>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</si>
  <si>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</si>
  <si>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</si>
  <si>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</si>
  <si>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</si>
  <si>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</si>
  <si>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</si>
  <si>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</si>
  <si>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</si>
  <si>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</si>
  <si>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</si>
  <si>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</si>
  <si>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</si>
  <si>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</si>
  <si>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</si>
  <si>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</si>
  <si>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</si>
  <si>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</si>
  <si>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</si>
  <si>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</si>
  <si>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</si>
  <si>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</si>
  <si>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</si>
  <si>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</si>
  <si>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</si>
  <si>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</si>
  <si>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</si>
  <si>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</si>
  <si>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</si>
  <si>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</si>
  <si>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</si>
  <si>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</si>
  <si>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</si>
  <si>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</si>
  <si>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</si>
  <si>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</si>
  <si>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</si>
  <si>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</si>
  <si>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</si>
  <si>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</si>
  <si>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</si>
  <si>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</si>
  <si>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</si>
  <si>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</si>
  <si>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</si>
  <si>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</si>
  <si>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</si>
  <si>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</si>
  <si>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</si>
  <si>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</si>
  <si>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</si>
  <si>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</si>
  <si>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</si>
  <si>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</si>
  <si>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</si>
  <si>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</si>
  <si>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</si>
  <si>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</si>
  <si>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</si>
  <si>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</si>
  <si>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</si>
  <si>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</si>
  <si>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</si>
  <si>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</si>
  <si>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</si>
  <si>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</si>
  <si>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</si>
  <si>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</si>
  <si>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</si>
  <si>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</si>
  <si>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</si>
  <si>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</si>
  <si>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</si>
  <si>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</si>
  <si>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</si>
  <si>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</si>
  <si>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</si>
  <si>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</si>
  <si>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</si>
  <si>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</si>
  <si>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</si>
  <si>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</si>
  <si>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</si>
  <si>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</si>
  <si>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</si>
  <si>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</si>
  <si>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</si>
  <si>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</si>
  <si>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</si>
  <si>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</si>
  <si>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</si>
  <si>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</si>
  <si>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</si>
  <si>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</si>
  <si>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</si>
  <si>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</si>
  <si>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</si>
  <si>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</si>
  <si>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</si>
  <si>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</si>
  <si>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</si>
  <si>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</si>
  <si>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</si>
  <si>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</si>
  <si>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</si>
  <si>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</si>
  <si>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</si>
  <si>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</si>
  <si>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</si>
  <si>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</si>
  <si>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</si>
  <si>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</si>
  <si>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</si>
  <si>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</si>
  <si>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</si>
  <si>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</si>
  <si>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</si>
  <si>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</si>
  <si>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</si>
  <si>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</si>
  <si>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</si>
  <si>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</si>
  <si>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</si>
  <si>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</si>
  <si>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</si>
  <si>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</si>
  <si>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</si>
  <si>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</si>
  <si>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</si>
  <si>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</si>
  <si>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</si>
  <si>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</si>
  <si>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</si>
  <si>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</si>
  <si>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</si>
  <si>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</si>
  <si>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</si>
  <si>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</si>
  <si>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</si>
  <si>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</si>
  <si>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</si>
  <si>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</si>
  <si>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</si>
  <si>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</si>
  <si>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</si>
  <si>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</si>
  <si>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</si>
  <si>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</si>
  <si>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</si>
  <si>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</si>
  <si>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</si>
  <si>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</si>
  <si>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</si>
  <si>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</si>
  <si>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</si>
  <si>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</si>
  <si>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</si>
  <si>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</si>
  <si>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</si>
  <si>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</si>
  <si>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</si>
  <si>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</si>
  <si>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</si>
  <si>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</si>
  <si>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</si>
  <si>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</si>
  <si>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</si>
  <si>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</si>
  <si>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</si>
  <si>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</si>
  <si>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</si>
  <si>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</si>
  <si>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</si>
  <si>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</si>
  <si>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</si>
  <si>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</si>
  <si>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</si>
  <si>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</si>
  <si>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</si>
  <si>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</si>
  <si>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</si>
  <si>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</si>
  <si>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</si>
  <si>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</si>
  <si>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</si>
  <si>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</si>
  <si>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</si>
  <si>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</si>
  <si>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</si>
  <si>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</si>
  <si>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</si>
  <si>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</si>
  <si>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</si>
  <si>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</si>
  <si>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</si>
  <si>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</si>
  <si>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</si>
  <si>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</si>
  <si>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</si>
  <si>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</si>
  <si>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</si>
  <si>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</si>
  <si>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</si>
  <si>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</si>
  <si>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</si>
  <si>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</si>
  <si>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</si>
  <si>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</si>
  <si>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</si>
  <si>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</si>
  <si>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</si>
  <si>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</si>
  <si>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</si>
  <si>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</si>
  <si>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</si>
  <si>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</si>
  <si>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</si>
  <si>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</si>
  <si>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</si>
  <si>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</si>
  <si>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</si>
  <si>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</si>
  <si>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</si>
  <si>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</si>
  <si>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</si>
  <si>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</si>
  <si>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</si>
  <si>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</si>
  <si>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</si>
  <si>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</si>
  <si>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</si>
  <si>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</si>
  <si>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</si>
  <si>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</si>
  <si>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</si>
  <si>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</si>
  <si>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</si>
  <si>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</si>
  <si>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</si>
  <si>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</si>
  <si>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</si>
  <si>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</si>
  <si>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</si>
  <si>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</si>
  <si>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</si>
  <si>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</si>
  <si>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</si>
  <si>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</si>
  <si>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</si>
  <si>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</si>
  <si>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</si>
  <si>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</si>
  <si>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</si>
  <si>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</si>
  <si>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</si>
  <si>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</si>
  <si>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</si>
  <si>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</si>
  <si>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</si>
  <si>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</si>
  <si>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</si>
  <si>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</si>
  <si>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</si>
  <si>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</si>
  <si>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</si>
  <si>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</si>
  <si>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</si>
  <si>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</si>
  <si>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</si>
  <si>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</si>
  <si>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</si>
  <si>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</si>
  <si>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</si>
  <si>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</si>
  <si>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</si>
  <si>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</si>
  <si>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</si>
  <si>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</si>
  <si>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</si>
  <si>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</si>
  <si>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</si>
  <si>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</si>
  <si>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</si>
  <si>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</si>
  <si>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</si>
  <si>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</si>
  <si>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</si>
  <si>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</si>
  <si>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</si>
  <si>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</si>
  <si>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</si>
  <si>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</si>
  <si>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</si>
  <si>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</si>
  <si>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</si>
  <si>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</si>
  <si>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</si>
  <si>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</si>
  <si>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</si>
  <si>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</si>
  <si>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</si>
  <si>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</si>
  <si>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</si>
  <si>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</si>
  <si>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</si>
  <si>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</si>
  <si>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</si>
  <si>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</si>
  <si>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</si>
  <si>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</si>
  <si>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</si>
  <si>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</si>
  <si>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</si>
  <si>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</si>
  <si>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</si>
  <si>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</si>
  <si>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</si>
  <si>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</si>
  <si>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</si>
  <si>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</si>
  <si>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</si>
  <si>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</si>
  <si>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</si>
  <si>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</si>
  <si>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</si>
  <si>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</si>
  <si>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</si>
  <si>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</si>
  <si>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</si>
  <si>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</si>
  <si>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</si>
  <si>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</si>
  <si>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</si>
  <si>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</si>
  <si>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</si>
  <si>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</si>
  <si>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</si>
  <si>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</si>
  <si>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</si>
  <si>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</si>
  <si>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</si>
  <si>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</si>
  <si>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</si>
  <si>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</si>
  <si>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</si>
  <si>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</si>
  <si>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</si>
  <si>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</si>
  <si>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</si>
  <si>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</si>
  <si>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</si>
  <si>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</si>
  <si>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</si>
  <si>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</si>
  <si>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</si>
  <si>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</si>
  <si>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</si>
  <si>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</si>
  <si>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</si>
  <si>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</si>
  <si>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</si>
  <si>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</si>
  <si>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</si>
  <si>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</si>
  <si>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</si>
  <si>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</si>
  <si>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</si>
  <si>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</si>
  <si>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</si>
  <si>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</si>
  <si>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</si>
  <si>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</si>
  <si>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</si>
  <si>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</si>
  <si>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</si>
  <si>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</si>
  <si>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</si>
  <si>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</si>
  <si>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</si>
  <si>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</si>
  <si>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</si>
  <si>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</si>
  <si>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</si>
  <si>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</si>
  <si>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</si>
  <si>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</si>
  <si>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</si>
  <si>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</si>
  <si>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</si>
  <si>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</si>
  <si>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</si>
  <si>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</si>
  <si>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</si>
  <si>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</si>
  <si>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</si>
  <si>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</si>
  <si>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</si>
  <si>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</si>
  <si>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</si>
  <si>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</si>
  <si>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</si>
  <si>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</si>
  <si>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</si>
  <si>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</si>
  <si>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</si>
  <si>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</si>
  <si>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</si>
  <si>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</si>
  <si>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</si>
  <si>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</si>
  <si>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</si>
  <si>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</si>
  <si>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</si>
  <si>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</si>
  <si>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</si>
  <si>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</si>
  <si>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</si>
  <si>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</si>
  <si>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</si>
  <si>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</si>
  <si>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</si>
  <si>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</si>
  <si>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</si>
  <si>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</si>
  <si>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</si>
  <si>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</si>
  <si>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</si>
  <si>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</si>
  <si>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</si>
  <si>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</si>
  <si>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</si>
  <si>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</si>
  <si>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</si>
  <si>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</si>
  <si>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</si>
  <si>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</si>
  <si>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</si>
  <si>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</si>
  <si>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</si>
  <si>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</si>
  <si>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</si>
  <si>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</si>
  <si>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</si>
  <si>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</si>
  <si>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</si>
  <si>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</si>
  <si>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</si>
  <si>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</si>
  <si>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</si>
  <si>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</si>
  <si>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</si>
  <si>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</si>
  <si>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</si>
  <si>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</si>
  <si>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</si>
  <si>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</si>
  <si>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</si>
  <si>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</si>
  <si>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</si>
  <si>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</si>
  <si>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</si>
  <si>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</si>
  <si>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</si>
  <si>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</si>
  <si>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</si>
  <si>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</si>
  <si>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</si>
  <si>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</si>
  <si>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</si>
  <si>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</si>
  <si>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</si>
  <si>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</si>
  <si>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</si>
  <si>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</si>
  <si>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</si>
  <si>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</si>
  <si>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</si>
  <si>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</si>
  <si>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</si>
  <si>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</si>
  <si>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</si>
  <si>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</si>
  <si>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</si>
  <si>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</si>
  <si>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</si>
  <si>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</si>
  <si>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</si>
  <si>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</si>
  <si>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</si>
  <si>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</si>
  <si>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</si>
  <si>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</si>
  <si>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</si>
  <si>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</si>
  <si>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</si>
  <si>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</si>
  <si>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</si>
  <si>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</si>
  <si>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</si>
  <si>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</si>
  <si>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</si>
  <si>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</si>
  <si>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</si>
  <si>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</si>
  <si>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</si>
  <si>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</si>
  <si>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</si>
  <si>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</si>
  <si>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</si>
  <si>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</si>
  <si>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</si>
  <si>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</si>
  <si>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</si>
  <si>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</si>
  <si>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</si>
  <si>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</si>
  <si>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</si>
  <si>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</si>
  <si>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</si>
  <si>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</si>
  <si>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</si>
  <si>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</si>
  <si>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</si>
  <si>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</si>
  <si>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</si>
  <si>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</si>
  <si>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</si>
  <si>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</si>
  <si>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</si>
  <si>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</si>
  <si>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</si>
  <si>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</si>
  <si>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</si>
  <si>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</si>
  <si>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</si>
  <si>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</si>
  <si>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</si>
  <si>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</si>
  <si>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</si>
  <si>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</si>
  <si>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</si>
  <si>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</si>
  <si>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</si>
  <si>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</si>
  <si>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</si>
  <si>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</si>
  <si>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</si>
  <si>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</si>
  <si>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</si>
  <si>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</si>
  <si>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</si>
  <si>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</si>
  <si>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</si>
  <si>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</si>
  <si>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</si>
  <si>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</si>
  <si>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</si>
  <si>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</si>
  <si>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</si>
  <si>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</si>
  <si>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</si>
  <si>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</si>
  <si>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</si>
  <si>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</si>
  <si>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</si>
  <si>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</si>
  <si>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</si>
  <si>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</si>
  <si>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</si>
  <si>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</si>
  <si>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</si>
  <si>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</si>
  <si>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</si>
  <si>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</si>
  <si>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</si>
  <si>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</si>
  <si>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</si>
  <si>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</si>
  <si>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</si>
  <si>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</si>
  <si>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</si>
  <si>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</si>
  <si>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</si>
  <si>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</si>
  <si>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</si>
  <si>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</si>
  <si>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</si>
  <si>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</si>
  <si>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</si>
  <si>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</si>
  <si>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</si>
  <si>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</si>
  <si>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</si>
  <si>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</si>
  <si>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</si>
  <si>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</si>
  <si>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</si>
  <si>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</si>
  <si>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</si>
  <si>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</si>
  <si>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</si>
  <si>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</si>
  <si>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</si>
  <si>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</si>
  <si>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</si>
  <si>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</si>
  <si>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</si>
  <si>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</si>
  <si>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</si>
  <si>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</si>
  <si>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</si>
  <si>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</si>
  <si>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</si>
  <si>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</si>
  <si>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</si>
  <si>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</si>
  <si>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</si>
  <si>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</si>
  <si>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</si>
  <si>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</si>
  <si>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</si>
  <si>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</si>
  <si>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</si>
  <si>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</si>
  <si>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</si>
  <si>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</si>
  <si>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</si>
  <si>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</si>
  <si>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</si>
  <si>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</si>
  <si>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</si>
  <si>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</si>
  <si>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</si>
  <si>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</si>
  <si>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</si>
  <si>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</si>
  <si>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</si>
  <si>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</si>
  <si>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</si>
  <si>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</si>
  <si>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</si>
  <si>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</si>
  <si>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</si>
  <si>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</si>
  <si>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</si>
  <si>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</si>
  <si>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</si>
  <si>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</si>
  <si>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</si>
  <si>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</si>
  <si>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</si>
  <si>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</si>
  <si>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</si>
  <si>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</si>
  <si>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</si>
  <si>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</si>
  <si>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</si>
  <si>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</si>
  <si>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</si>
  <si>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</si>
  <si>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</si>
  <si>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</si>
  <si>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</si>
  <si>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</si>
  <si>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</si>
  <si>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</si>
  <si>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</si>
  <si>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</si>
  <si>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</si>
  <si>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</si>
  <si>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</si>
  <si>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</si>
  <si>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</si>
  <si>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</si>
  <si>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</si>
  <si>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</si>
  <si>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</si>
  <si>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</si>
  <si>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</si>
  <si>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</si>
  <si>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</si>
  <si>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</si>
  <si>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</si>
  <si>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</si>
  <si>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</si>
  <si>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</si>
  <si>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</si>
  <si>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</si>
  <si>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</si>
  <si>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</si>
  <si>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</si>
  <si>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</si>
  <si>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</si>
  <si>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</si>
  <si>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</si>
  <si>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</si>
  <si>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</si>
  <si>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</si>
  <si>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</si>
  <si>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</si>
  <si>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</si>
  <si>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</si>
  <si>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</si>
  <si>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</si>
  <si>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</si>
  <si>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</si>
  <si>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</si>
  <si>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</si>
  <si>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</si>
  <si>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</si>
  <si>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</si>
  <si>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</si>
  <si>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</si>
  <si>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</si>
  <si>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</si>
  <si>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</si>
  <si>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</si>
  <si>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</si>
  <si>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</si>
  <si>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</si>
  <si>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</si>
  <si>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</si>
  <si>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</si>
  <si>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</si>
  <si>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</si>
  <si>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</si>
  <si>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</si>
  <si>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</si>
  <si>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</si>
  <si>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</si>
  <si>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</si>
  <si>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</si>
  <si>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</si>
  <si>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</si>
  <si>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</si>
  <si>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</si>
  <si>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</si>
  <si>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</si>
  <si>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</si>
  <si>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</si>
  <si>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</si>
  <si>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</si>
  <si>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</si>
  <si>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</si>
  <si>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</si>
  <si>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</si>
  <si>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</si>
  <si>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</si>
  <si>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</si>
  <si>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</si>
  <si>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</si>
  <si>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</si>
  <si>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</si>
  <si>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</si>
  <si>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</si>
  <si>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</si>
  <si>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</si>
  <si>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</si>
  <si>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</si>
  <si>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</si>
  <si>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</si>
  <si>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</si>
  <si>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</si>
  <si>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</si>
  <si>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</si>
  <si>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</si>
  <si>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</si>
  <si>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</si>
  <si>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</si>
  <si>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</si>
  <si>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</si>
  <si>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</si>
  <si>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</si>
  <si>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</si>
  <si>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</si>
  <si>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</si>
  <si>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</si>
  <si>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</si>
  <si>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</si>
  <si>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</si>
  <si>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</si>
  <si>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</si>
  <si>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</si>
  <si>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</si>
  <si>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</si>
  <si>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</si>
  <si>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</si>
  <si>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</si>
  <si>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</si>
  <si>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</si>
  <si>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</si>
  <si>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</si>
  <si>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</si>
  <si>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</si>
  <si>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</si>
  <si>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</si>
  <si>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</si>
  <si>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</si>
  <si>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</si>
  <si>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</si>
  <si>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</si>
  <si>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</si>
  <si>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</si>
  <si>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</si>
  <si>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</si>
  <si>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</si>
  <si>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</si>
  <si>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</si>
  <si>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</si>
  <si>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</si>
  <si>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</si>
  <si>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</si>
  <si>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</si>
  <si>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</si>
  <si>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</si>
  <si>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</si>
  <si>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</si>
  <si>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</si>
  <si>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</si>
  <si>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</si>
  <si>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</si>
  <si>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</si>
  <si>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</si>
  <si>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</si>
  <si>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</si>
  <si>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</si>
  <si>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</si>
  <si>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</si>
  <si>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</si>
  <si>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</si>
  <si>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</si>
  <si>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</si>
  <si>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</si>
  <si>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</si>
  <si>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</si>
  <si>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</si>
  <si>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</si>
  <si>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</si>
  <si>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</si>
  <si>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</si>
  <si>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</si>
  <si>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</si>
  <si>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</si>
  <si>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</si>
  <si>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</si>
  <si>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</si>
  <si>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</si>
  <si>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</si>
  <si>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</si>
  <si>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</si>
  <si>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</si>
  <si>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</si>
  <si>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</si>
  <si>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</si>
  <si>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</si>
  <si>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</si>
  <si>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</si>
  <si>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</si>
  <si>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</si>
  <si>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</si>
  <si>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</si>
  <si>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</si>
  <si>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</si>
  <si>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</si>
  <si>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</si>
  <si>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</si>
  <si>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</si>
  <si>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</si>
  <si>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</si>
  <si>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</si>
  <si>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</si>
  <si>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</si>
  <si>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</si>
  <si>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</si>
  <si>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</si>
  <si>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</si>
  <si>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</si>
  <si>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</si>
  <si>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</si>
  <si>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</si>
  <si>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</si>
  <si>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</si>
  <si>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</si>
  <si>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</si>
  <si>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</si>
  <si>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</si>
  <si>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</si>
  <si>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</si>
  <si>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</si>
  <si>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</si>
  <si>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</si>
  <si>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</si>
  <si>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</si>
  <si>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</si>
  <si>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</si>
  <si>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</si>
  <si>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</si>
  <si>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</si>
  <si>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</si>
  <si>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</si>
  <si>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</si>
  <si>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</si>
  <si>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</si>
  <si>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</si>
  <si>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</si>
  <si>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</si>
  <si>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</si>
  <si>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</si>
  <si>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</si>
  <si>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</si>
  <si>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</si>
  <si>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</si>
  <si>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</si>
  <si>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</si>
  <si>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</si>
  <si>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</si>
  <si>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</si>
  <si>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</si>
  <si>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</si>
  <si>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</si>
  <si>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</si>
  <si>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</si>
  <si>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</si>
  <si>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</si>
  <si>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</si>
  <si>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</si>
  <si>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</si>
  <si>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</si>
  <si>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</si>
  <si>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</si>
  <si>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</si>
  <si>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</si>
  <si>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</si>
  <si>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</si>
  <si>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</si>
  <si>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</si>
  <si>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</si>
  <si>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</si>
  <si>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</si>
  <si>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</si>
  <si>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</si>
  <si>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</si>
  <si>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</si>
  <si>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</si>
  <si>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</si>
  <si>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</si>
  <si>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</si>
  <si>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</si>
  <si>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</si>
  <si>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</si>
  <si>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</si>
  <si>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</si>
  <si>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</si>
  <si>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</si>
  <si>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</si>
  <si>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</si>
  <si>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</si>
  <si>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</si>
  <si>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</si>
  <si>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</si>
  <si>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</si>
  <si>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</si>
  <si>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</si>
  <si>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</si>
  <si>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</si>
  <si>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</si>
  <si>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</si>
  <si>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</si>
  <si>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</si>
  <si>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</si>
  <si>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</si>
  <si>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</si>
  <si>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</si>
  <si>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</si>
  <si>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</si>
  <si>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</si>
  <si>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</si>
  <si>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</si>
  <si>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</si>
  <si>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</si>
  <si>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</si>
  <si>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</si>
  <si>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</si>
  <si>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</si>
  <si>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</si>
  <si>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</si>
  <si>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</si>
  <si>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</si>
  <si>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</si>
  <si>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</si>
  <si>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</si>
  <si>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</si>
  <si>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</si>
  <si>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</si>
  <si>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</si>
  <si>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</si>
  <si>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</si>
  <si>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</si>
  <si>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</si>
  <si>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</si>
  <si>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</si>
  <si>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</si>
  <si>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</si>
  <si>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</si>
  <si>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</si>
  <si>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</si>
  <si>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</si>
  <si>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</si>
  <si>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</si>
  <si>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</si>
  <si>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</si>
  <si>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</si>
  <si>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</si>
  <si>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</si>
  <si>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</si>
  <si>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</si>
  <si>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</si>
  <si>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</si>
  <si>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</si>
  <si>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</si>
  <si>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</si>
  <si>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</si>
  <si>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</si>
  <si>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</si>
  <si>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</si>
  <si>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</si>
  <si>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</si>
  <si>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</si>
  <si>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</si>
  <si>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</si>
  <si>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</si>
  <si>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</si>
  <si>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</si>
  <si>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</si>
  <si>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</si>
  <si>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</si>
  <si>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</si>
  <si>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</si>
  <si>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</si>
  <si>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</si>
  <si>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</si>
  <si>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</si>
  <si>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</si>
  <si>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</si>
  <si>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</si>
  <si>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</si>
  <si>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</si>
  <si>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</si>
  <si>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</si>
  <si>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</si>
  <si>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</si>
  <si>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</si>
  <si>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</si>
  <si>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</si>
  <si>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</si>
  <si>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</si>
  <si>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</si>
  <si>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</si>
  <si>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</si>
  <si>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</si>
  <si>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</si>
  <si>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</si>
  <si>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</si>
  <si>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</si>
  <si>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</si>
  <si>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</si>
  <si>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</si>
  <si>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</si>
  <si>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</si>
  <si>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</si>
  <si>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</si>
  <si>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</si>
  <si>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</si>
  <si>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</si>
  <si>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</si>
  <si>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</si>
  <si>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</si>
  <si>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</si>
  <si>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</si>
  <si>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</si>
  <si>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</si>
  <si>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</si>
  <si>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</si>
  <si>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</si>
  <si>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</si>
  <si>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</si>
  <si>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</si>
  <si>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</si>
  <si>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</si>
  <si>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</si>
  <si>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</si>
  <si>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</si>
  <si>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</si>
  <si>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</si>
  <si>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</si>
  <si>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</si>
  <si>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</si>
  <si>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</si>
  <si>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</si>
  <si>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</si>
  <si>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</si>
  <si>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</si>
  <si>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</si>
  <si>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</si>
  <si>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</si>
  <si>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</si>
  <si>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</si>
  <si>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</si>
  <si>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</si>
  <si>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</si>
  <si>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</si>
  <si>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</si>
  <si>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</si>
  <si>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</si>
  <si>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</si>
  <si>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</si>
  <si>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</si>
  <si>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</si>
  <si>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</si>
  <si>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</si>
  <si>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</si>
  <si>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</si>
  <si>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</si>
  <si>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</si>
  <si>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</si>
  <si>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</si>
  <si>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</si>
  <si>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</si>
  <si>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</si>
  <si>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</si>
  <si>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</si>
  <si>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</si>
  <si>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</si>
  <si>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</si>
  <si>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</si>
  <si>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</si>
  <si>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</si>
  <si>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</si>
  <si>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</si>
  <si>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</si>
  <si>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</si>
  <si>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</si>
  <si>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</si>
  <si>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</si>
  <si>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</si>
  <si>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</si>
  <si>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</si>
  <si>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</si>
  <si>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</si>
  <si>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</si>
  <si>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</si>
  <si>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</si>
  <si>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</si>
  <si>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</si>
  <si>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</si>
  <si>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</si>
  <si>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</si>
  <si>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</si>
  <si>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</si>
  <si>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</si>
  <si>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</si>
  <si>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</si>
  <si>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</si>
  <si>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</si>
  <si>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</si>
  <si>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</si>
  <si>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</si>
  <si>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</si>
  <si>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</si>
  <si>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</si>
  <si>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</si>
  <si>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</si>
  <si>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</si>
  <si>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</si>
  <si>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</si>
  <si>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</si>
  <si>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</si>
  <si>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</si>
  <si>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</si>
  <si>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</si>
  <si>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</si>
  <si>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</si>
  <si>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</si>
  <si>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</si>
  <si>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</si>
  <si>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</si>
  <si>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</si>
  <si>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</si>
  <si>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</si>
  <si>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</si>
  <si>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</si>
  <si>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</si>
  <si>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</si>
  <si>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</si>
  <si>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</si>
  <si>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</si>
  <si>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</si>
  <si>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</si>
  <si>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</si>
  <si>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</si>
  <si>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</si>
  <si>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</si>
  <si>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</si>
  <si>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</si>
  <si>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</si>
  <si>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</si>
  <si>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</si>
  <si>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</si>
  <si>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</si>
  <si>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</si>
  <si>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</si>
  <si>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</si>
  <si>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</si>
  <si>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</si>
  <si>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</si>
  <si>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</si>
  <si>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</si>
  <si>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</si>
  <si>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</si>
  <si>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</si>
  <si>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</si>
  <si>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</si>
  <si>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</si>
  <si>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</si>
  <si>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</si>
  <si>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</si>
  <si>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</si>
  <si>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</si>
  <si>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</si>
  <si>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</si>
  <si>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</si>
  <si>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</si>
  <si>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</si>
  <si>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</si>
  <si>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</si>
  <si>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</si>
  <si>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</si>
  <si>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</si>
  <si>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</si>
  <si>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</si>
  <si>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</si>
  <si>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</si>
  <si>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</si>
  <si>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</si>
  <si>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</si>
  <si>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</si>
  <si>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</si>
  <si>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</si>
  <si>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</si>
  <si>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</si>
  <si>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</si>
  <si>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</si>
  <si>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</si>
  <si>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</si>
  <si>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</si>
  <si>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</si>
  <si>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</si>
  <si>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</si>
  <si>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</si>
  <si>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</si>
  <si>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</si>
  <si>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</si>
  <si>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</si>
  <si>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</si>
  <si>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</si>
  <si>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</si>
  <si>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</si>
  <si>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</si>
  <si>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</si>
  <si>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</si>
  <si>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</si>
  <si>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</si>
  <si>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</si>
  <si>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</si>
  <si>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</si>
  <si>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</si>
  <si>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</si>
  <si>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</si>
  <si>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</si>
  <si>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</si>
  <si>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</si>
  <si>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</si>
  <si>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</si>
  <si>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</si>
  <si>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</si>
  <si>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</si>
  <si>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</si>
  <si>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</si>
  <si>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</si>
  <si>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</si>
  <si>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</si>
  <si>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</si>
  <si>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</si>
  <si>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</si>
  <si>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</si>
  <si>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</si>
  <si>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</si>
  <si>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</si>
  <si>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</si>
  <si>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</si>
  <si>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</si>
  <si>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</si>
  <si>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</si>
  <si>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</si>
  <si>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</si>
  <si>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</si>
  <si>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</si>
  <si>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</si>
  <si>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</si>
  <si>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</si>
  <si>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</si>
  <si>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</si>
  <si>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</si>
  <si>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</si>
  <si>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</si>
  <si>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</si>
  <si>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</si>
  <si>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</si>
  <si>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</si>
  <si>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</si>
  <si>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</si>
  <si>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</si>
  <si>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</si>
  <si>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</si>
  <si>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</si>
  <si>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</si>
  <si>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</si>
  <si>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</si>
  <si>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</si>
  <si>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</si>
  <si>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</si>
  <si>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</si>
  <si>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</si>
  <si>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</si>
  <si>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</si>
  <si>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</si>
  <si>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</si>
  <si>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</si>
  <si>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</si>
  <si>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</si>
  <si>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</si>
  <si>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</si>
  <si>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</si>
  <si>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</si>
  <si>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</si>
  <si>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</si>
  <si>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</si>
  <si>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</si>
  <si>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</si>
  <si>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</si>
  <si>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</si>
  <si>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</si>
  <si>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</si>
  <si>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</si>
  <si>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</si>
  <si>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</si>
  <si>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</si>
  <si>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</si>
  <si>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</si>
  <si>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</si>
  <si>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</si>
  <si>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</si>
  <si>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</si>
  <si>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</si>
  <si>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</si>
  <si>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</si>
  <si>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</si>
  <si>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</si>
  <si>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</si>
  <si>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</si>
  <si>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</si>
  <si>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</si>
  <si>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</si>
  <si>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</si>
  <si>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</si>
  <si>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</si>
  <si>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</si>
  <si>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</si>
  <si>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</si>
  <si>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</si>
  <si>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</si>
  <si>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</si>
  <si>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</si>
  <si>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</si>
  <si>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</si>
  <si>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</si>
  <si>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</si>
  <si>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</si>
  <si>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</si>
  <si>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</si>
  <si>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</si>
  <si>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</si>
  <si>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</si>
  <si>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</si>
  <si>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</si>
  <si>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</si>
  <si>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</si>
  <si>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</si>
  <si>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</si>
  <si>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</si>
  <si>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</si>
  <si>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</si>
  <si>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</si>
  <si>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</si>
  <si>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</si>
  <si>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</si>
  <si>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</si>
  <si>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</si>
  <si>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</si>
  <si>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</si>
  <si>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</si>
  <si>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</si>
  <si>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</si>
  <si>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</si>
  <si>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</si>
  <si>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</si>
  <si>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</si>
  <si>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</si>
  <si>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</si>
  <si>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</si>
  <si>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</si>
  <si>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</si>
  <si>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</si>
  <si>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</si>
  <si>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</si>
  <si>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</si>
  <si>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</si>
  <si>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</si>
  <si>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</si>
  <si>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</si>
  <si>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</si>
  <si>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</si>
  <si>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</si>
  <si>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</si>
  <si>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</si>
  <si>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</si>
  <si>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</si>
  <si>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</si>
  <si>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</si>
  <si>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</si>
  <si>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</si>
  <si>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</si>
  <si>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</si>
  <si>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</si>
  <si>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</si>
  <si>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</si>
  <si>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</si>
  <si>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</si>
  <si>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</si>
  <si>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</si>
  <si>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</si>
  <si>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</si>
  <si>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</si>
  <si>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</si>
  <si>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</si>
  <si>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</si>
  <si>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</si>
  <si>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</si>
  <si>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</si>
  <si>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</si>
  <si>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</si>
  <si>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</si>
  <si>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</si>
  <si>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</si>
  <si>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</si>
  <si>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</si>
  <si>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</si>
  <si>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</si>
  <si>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</si>
  <si>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</si>
  <si>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</si>
  <si>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</si>
  <si>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</si>
  <si>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</si>
  <si>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</si>
  <si>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</si>
  <si>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</si>
  <si>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</si>
  <si>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</si>
  <si>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</si>
  <si>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</si>
  <si>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</si>
  <si>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</si>
  <si>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</si>
  <si>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</si>
  <si>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</si>
  <si>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</si>
  <si>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</si>
  <si>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</si>
  <si>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</si>
  <si>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</si>
  <si>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</si>
  <si>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</si>
  <si>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</si>
  <si>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</si>
  <si>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</si>
  <si>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</si>
  <si>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</si>
  <si>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</si>
  <si>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</si>
  <si>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</si>
  <si>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</si>
  <si>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</si>
  <si>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</si>
  <si>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</si>
  <si>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</si>
  <si>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</si>
  <si>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</si>
  <si>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</si>
  <si>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</si>
  <si>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</si>
  <si>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</si>
  <si>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</si>
  <si>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</si>
  <si>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</si>
  <si>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</si>
  <si>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</si>
  <si>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</si>
  <si>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</si>
  <si>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</si>
  <si>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</si>
  <si>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</si>
  <si>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</si>
  <si>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</si>
  <si>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</si>
  <si>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</si>
  <si>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</si>
  <si>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</si>
  <si>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</si>
  <si>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</si>
  <si>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</si>
  <si>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</si>
  <si>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</si>
  <si>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</si>
  <si>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</si>
  <si>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</si>
  <si>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</si>
  <si>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</si>
  <si>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</si>
  <si>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</si>
  <si>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</si>
  <si>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</si>
  <si>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</si>
  <si>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</si>
  <si>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</si>
  <si>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</si>
  <si>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</si>
  <si>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</si>
  <si>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</si>
  <si>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</si>
  <si>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</si>
  <si>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</si>
  <si>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</si>
  <si>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</si>
  <si>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</si>
  <si>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</si>
  <si>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</si>
  <si>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</si>
  <si>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</si>
  <si>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</si>
  <si>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</si>
  <si>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</si>
  <si>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</si>
  <si>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</si>
  <si>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</si>
  <si>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</si>
  <si>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</si>
  <si>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</si>
  <si>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</si>
  <si>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</si>
  <si>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</si>
  <si>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</si>
  <si>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</si>
  <si>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</si>
  <si>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</si>
  <si>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</si>
  <si>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</si>
  <si>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</si>
  <si>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</si>
  <si>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</si>
  <si>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</si>
  <si>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</si>
  <si>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</si>
  <si>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</si>
  <si>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</si>
  <si>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</si>
  <si>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</si>
  <si>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</si>
  <si>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</si>
  <si>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</si>
  <si>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</si>
  <si>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</si>
  <si>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</si>
  <si>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</si>
  <si>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</si>
  <si>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</si>
  <si>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</si>
  <si>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</si>
  <si>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</si>
  <si>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</si>
  <si>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</si>
  <si>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</si>
  <si>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</si>
  <si>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</si>
  <si>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</si>
  <si>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</si>
  <si>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</si>
  <si>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</si>
  <si>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</si>
  <si>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</si>
  <si>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</si>
  <si>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</si>
  <si>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</si>
  <si>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</si>
  <si>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</si>
  <si>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</si>
  <si>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</si>
  <si>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</si>
  <si>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</si>
  <si>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</si>
  <si>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</si>
  <si>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</si>
  <si>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</si>
  <si>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</si>
  <si>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</si>
  <si>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</si>
  <si>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</si>
  <si>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</si>
  <si>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</si>
  <si>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</si>
  <si>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</si>
  <si>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</si>
  <si>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</si>
  <si>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</si>
  <si>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</si>
  <si>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</si>
  <si>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</si>
  <si>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</si>
  <si>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</si>
  <si>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</si>
  <si>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</si>
  <si>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</si>
  <si>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</si>
  <si>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</si>
  <si>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</si>
  <si>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</si>
  <si>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</si>
  <si>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</si>
  <si>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</si>
  <si>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</si>
  <si>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</si>
  <si>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</si>
  <si>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</si>
  <si>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</si>
  <si>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</si>
  <si>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</si>
  <si>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</si>
  <si>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</si>
  <si>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</si>
  <si>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</si>
  <si>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</si>
  <si>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</si>
  <si>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</si>
  <si>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</si>
  <si>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</si>
  <si>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</si>
  <si>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</si>
  <si>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</si>
  <si>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</si>
  <si>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</si>
  <si>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</si>
  <si>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</si>
  <si>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</si>
  <si>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</si>
  <si>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</si>
  <si>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</si>
  <si>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</si>
  <si>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</si>
  <si>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</si>
  <si>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</si>
  <si>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</si>
  <si>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</si>
  <si>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</si>
  <si>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</si>
  <si>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</si>
  <si>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</si>
  <si>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</si>
  <si>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</si>
  <si>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</si>
  <si>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</si>
  <si>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</si>
  <si>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</si>
  <si>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</si>
  <si>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</si>
  <si>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</si>
  <si>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</si>
  <si>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</si>
  <si>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</si>
  <si>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</si>
  <si>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</si>
  <si>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</si>
  <si>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</si>
  <si>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</si>
  <si>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</si>
  <si>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</si>
  <si>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</si>
  <si>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</si>
  <si>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</si>
  <si>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</si>
  <si>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</si>
  <si>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</si>
  <si>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</si>
  <si>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</si>
  <si>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</si>
  <si>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</si>
  <si>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</si>
  <si>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</si>
  <si>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</si>
  <si>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</si>
  <si>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</si>
  <si>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</si>
  <si>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</si>
  <si>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</si>
  <si>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</si>
  <si>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</si>
  <si>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</si>
  <si>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</si>
  <si>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</si>
  <si>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</si>
  <si>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</si>
  <si>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</si>
  <si>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</si>
  <si>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</si>
  <si>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</si>
  <si>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</si>
  <si>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</si>
  <si>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</si>
  <si>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</si>
  <si>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</si>
  <si>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</si>
  <si>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</si>
  <si>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</si>
  <si>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</si>
  <si>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</si>
  <si>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</si>
  <si>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</si>
  <si>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</si>
  <si>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</si>
  <si>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</si>
  <si>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</si>
  <si>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</si>
  <si>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</si>
  <si>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</si>
  <si>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</si>
  <si>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</si>
  <si>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</si>
  <si>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</si>
  <si>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</si>
  <si>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</si>
  <si>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</si>
  <si>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</si>
  <si>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</si>
  <si>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</si>
  <si>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</si>
  <si>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</si>
  <si>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</si>
  <si>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</si>
  <si>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</si>
  <si>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</si>
  <si>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</si>
  <si>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</si>
  <si>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</si>
  <si>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</si>
  <si>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</si>
  <si>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</si>
  <si>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</si>
  <si>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</si>
  <si>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</si>
  <si>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</si>
  <si>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</si>
  <si>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</si>
  <si>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</si>
  <si>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</si>
  <si>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</si>
  <si>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</si>
  <si>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</si>
  <si>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</si>
  <si>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</si>
  <si>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</si>
  <si>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</si>
  <si>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</si>
  <si>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</si>
  <si>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</si>
  <si>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</si>
  <si>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</si>
  <si>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</si>
  <si>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</si>
  <si>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</si>
  <si>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</si>
  <si>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</si>
  <si>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</si>
  <si>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</si>
  <si>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</si>
  <si>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</si>
  <si>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</si>
  <si>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</si>
  <si>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</si>
  <si>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</si>
  <si>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</si>
  <si>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</si>
  <si>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</si>
  <si>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</si>
  <si>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</si>
  <si>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</si>
  <si>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</si>
  <si>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</si>
  <si>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</si>
  <si>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</si>
  <si>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</si>
  <si>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</si>
  <si>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</si>
  <si>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</si>
  <si>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</si>
  <si>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</si>
  <si>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</si>
  <si>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</si>
  <si>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</si>
  <si>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</si>
  <si>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</si>
  <si>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</si>
  <si>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</si>
  <si>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</si>
  <si>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</si>
  <si>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</si>
  <si>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</si>
  <si>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</si>
  <si>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</si>
  <si>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</si>
  <si>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</si>
  <si>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</si>
  <si>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</si>
  <si>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</si>
  <si>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</si>
  <si>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</si>
  <si>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</si>
  <si>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</si>
  <si>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</si>
  <si>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</si>
  <si>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</si>
  <si>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</si>
  <si>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</si>
  <si>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</si>
  <si>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</si>
  <si>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</si>
  <si>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</si>
  <si>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</si>
  <si>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</si>
  <si>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</si>
  <si>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</si>
  <si>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</si>
  <si>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</si>
  <si>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</si>
  <si>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</si>
  <si>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</si>
  <si>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</si>
  <si>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</si>
  <si>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</si>
  <si>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</si>
  <si>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</si>
  <si>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</si>
  <si>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</si>
  <si>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</si>
  <si>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</si>
  <si>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</si>
  <si>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</si>
  <si>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</si>
  <si>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</si>
  <si>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</si>
  <si>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</si>
  <si>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</si>
  <si>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</si>
  <si>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</si>
  <si>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</si>
  <si>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</si>
  <si>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</si>
  <si>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</si>
  <si>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</si>
  <si>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</si>
  <si>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</si>
  <si>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</si>
  <si>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</si>
  <si>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</si>
  <si>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</si>
  <si>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</si>
  <si>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</si>
  <si>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</si>
  <si>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</si>
  <si>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</si>
  <si>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</si>
  <si>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</si>
  <si>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</si>
  <si>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</si>
  <si>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</si>
  <si>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</si>
  <si>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</si>
  <si>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</si>
  <si>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</si>
  <si>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</si>
  <si>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</si>
  <si>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</si>
  <si>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</si>
  <si>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</si>
  <si>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</si>
  <si>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</si>
  <si>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</si>
  <si>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</si>
  <si>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</si>
  <si>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</si>
  <si>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</si>
  <si>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</si>
  <si>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</si>
  <si>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</si>
  <si>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</si>
  <si>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</si>
  <si>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</si>
  <si>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</si>
  <si>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</si>
  <si>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</si>
  <si>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</si>
  <si>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</si>
  <si>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</si>
  <si>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</si>
  <si>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</si>
  <si>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</si>
  <si>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</si>
  <si>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</si>
  <si>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</si>
  <si>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</si>
  <si>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</si>
  <si>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</si>
  <si>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</si>
  <si>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</si>
  <si>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</si>
  <si>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</si>
  <si>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</si>
  <si>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</si>
  <si>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</si>
  <si>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</si>
  <si>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</si>
  <si>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</si>
  <si>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</si>
  <si>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</si>
  <si>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</si>
  <si>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</si>
  <si>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</si>
  <si>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</si>
  <si>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</si>
  <si>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</si>
  <si>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</si>
  <si>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</si>
  <si>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</si>
  <si>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</si>
  <si>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</si>
  <si>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</si>
  <si>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</si>
  <si>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</si>
  <si>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</si>
  <si>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</si>
  <si>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</si>
  <si>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</si>
  <si>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</si>
  <si>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</si>
  <si>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</si>
  <si>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</si>
  <si>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</si>
  <si>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</si>
  <si>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</si>
  <si>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</si>
  <si>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</si>
  <si>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</si>
  <si>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</si>
  <si>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</si>
  <si>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</si>
  <si>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</si>
  <si>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</si>
  <si>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</si>
  <si>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</si>
  <si>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</si>
  <si>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</si>
  <si>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</si>
  <si>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</si>
  <si>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</si>
  <si>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</si>
  <si>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</si>
  <si>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</si>
  <si>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</si>
  <si>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</si>
  <si>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</si>
  <si>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</si>
  <si>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</si>
  <si>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</si>
  <si>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</si>
  <si>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</si>
  <si>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</si>
  <si>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</si>
  <si>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</si>
  <si>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</si>
  <si>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</si>
  <si>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</si>
  <si>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</si>
  <si>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</si>
  <si>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</si>
  <si>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</si>
  <si>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</si>
  <si>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</si>
  <si>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</si>
  <si>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</si>
  <si>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</si>
  <si>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</si>
  <si>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</si>
  <si>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</si>
  <si>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</si>
  <si>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</si>
  <si>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</si>
  <si>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</si>
  <si>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</si>
  <si>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</si>
  <si>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</si>
  <si>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</si>
  <si>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</si>
  <si>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</si>
  <si>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</si>
  <si>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</si>
  <si>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</si>
  <si>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</si>
  <si>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</si>
  <si>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</si>
  <si>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</si>
  <si>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</si>
  <si>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</si>
  <si>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</si>
  <si>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</si>
  <si>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</si>
  <si>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</si>
  <si>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</si>
  <si>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</si>
  <si>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</si>
  <si>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</si>
  <si>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</si>
  <si>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</si>
  <si>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</si>
  <si>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</si>
  <si>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</si>
  <si>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</si>
  <si>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</si>
  <si>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</si>
  <si>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</si>
  <si>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</si>
  <si>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</si>
  <si>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</si>
  <si>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</si>
  <si>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</si>
  <si>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</si>
  <si>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</si>
  <si>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</si>
  <si>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</si>
  <si>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</si>
  <si>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</si>
  <si>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</si>
  <si>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</si>
  <si>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</si>
  <si>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</si>
  <si>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</si>
  <si>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</si>
  <si>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</si>
  <si>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</si>
  <si>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</si>
  <si>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</si>
  <si>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</si>
  <si>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</si>
  <si>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</si>
  <si>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</si>
  <si>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</si>
  <si>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</si>
  <si>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</si>
  <si>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</si>
  <si>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</si>
  <si>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</si>
  <si>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</si>
  <si>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</si>
  <si>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</si>
  <si>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</si>
  <si>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</si>
  <si>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</si>
  <si>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</si>
  <si>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</si>
  <si>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</si>
  <si>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</si>
  <si>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</si>
  <si>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</si>
  <si>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</si>
  <si>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</si>
  <si>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</si>
  <si>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</si>
  <si>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</si>
  <si>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</si>
  <si>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</si>
  <si>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</si>
  <si>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</si>
  <si>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</si>
  <si>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</si>
  <si>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</si>
  <si>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</si>
  <si>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</si>
  <si>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</si>
  <si>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</si>
  <si>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</si>
  <si>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</si>
  <si>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</si>
  <si>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</si>
  <si>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</si>
  <si>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</si>
  <si>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</si>
  <si>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</si>
  <si>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</si>
  <si>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</si>
  <si>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</si>
  <si>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</si>
  <si>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</si>
  <si>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</si>
  <si>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</si>
  <si>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</si>
  <si>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</si>
  <si>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</si>
  <si>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</si>
  <si>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</si>
  <si>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</si>
  <si>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</si>
  <si>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</si>
  <si>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</si>
  <si>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</si>
  <si>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</si>
  <si>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</si>
  <si>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</si>
  <si>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</si>
  <si>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</si>
  <si>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</si>
  <si>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</si>
  <si>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</si>
  <si>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</si>
  <si>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</si>
  <si>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</si>
  <si>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</si>
  <si>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</si>
  <si>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</si>
  <si>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</si>
  <si>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</si>
  <si>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</si>
  <si>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</si>
  <si>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</si>
  <si>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</si>
  <si>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</si>
  <si>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</si>
  <si>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</si>
  <si>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</si>
  <si>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</si>
  <si>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</si>
  <si>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</si>
  <si>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</si>
  <si>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</si>
  <si>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</si>
  <si>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</si>
  <si>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</si>
  <si>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</si>
  <si>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</si>
  <si>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</si>
  <si>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</si>
  <si>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</si>
  <si>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</si>
  <si>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</si>
  <si>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</si>
  <si>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</si>
  <si>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</si>
  <si>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</si>
  <si>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</si>
  <si>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</si>
  <si>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</si>
  <si>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</si>
  <si>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</si>
  <si>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</si>
  <si>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</si>
  <si>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</si>
  <si>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</si>
  <si>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</si>
  <si>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</si>
  <si>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</si>
  <si>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</si>
  <si>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</si>
  <si>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</si>
  <si>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</si>
  <si>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</si>
  <si>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</si>
  <si>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</si>
  <si>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</si>
  <si>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</si>
  <si>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</si>
  <si>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</si>
  <si>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</si>
  <si>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</si>
  <si>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</si>
  <si>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</si>
  <si>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</si>
  <si>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</si>
  <si>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</si>
  <si>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</si>
  <si>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</si>
  <si>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</si>
  <si>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</si>
  <si>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</si>
  <si>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</si>
  <si>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</si>
  <si>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</si>
  <si>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</si>
  <si>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</si>
  <si>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</si>
  <si>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</si>
  <si>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</si>
  <si>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</si>
  <si>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</si>
  <si>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</si>
  <si>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</si>
  <si>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</si>
  <si>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</si>
  <si>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</si>
  <si>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</si>
  <si>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</si>
  <si>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</si>
  <si>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</si>
  <si>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</si>
  <si>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</si>
  <si>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</si>
  <si>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</si>
  <si>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</si>
  <si>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</si>
  <si>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</si>
  <si>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</si>
  <si>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</si>
  <si>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</si>
  <si>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</si>
  <si>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</si>
  <si>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</si>
  <si>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</si>
  <si>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</si>
  <si>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</si>
  <si>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</si>
  <si>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</si>
  <si>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</si>
  <si>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</si>
  <si>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</si>
  <si>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</si>
  <si>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</si>
  <si>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</si>
  <si>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</si>
  <si>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</si>
  <si>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</si>
  <si>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</si>
  <si>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</si>
  <si>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</si>
  <si>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</si>
  <si>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</si>
  <si>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</si>
  <si>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</si>
  <si>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</si>
  <si>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</si>
  <si>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</si>
  <si>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</si>
  <si>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</si>
  <si>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</si>
  <si>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</si>
  <si>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</si>
  <si>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</si>
  <si>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</si>
  <si>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</si>
  <si>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</si>
  <si>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</si>
  <si>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</si>
  <si>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</si>
  <si>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</si>
  <si>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</si>
  <si>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</si>
  <si>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</si>
  <si>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</si>
  <si>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</si>
  <si>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</si>
  <si>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</si>
  <si>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</si>
  <si>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</si>
  <si>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</si>
  <si>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</si>
  <si>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</si>
  <si>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</si>
  <si>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</si>
  <si>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</si>
  <si>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</si>
  <si>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</si>
  <si>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</si>
  <si>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</si>
  <si>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</si>
  <si>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</si>
  <si>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</si>
  <si>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</si>
  <si>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</si>
  <si>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</si>
  <si>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</si>
  <si>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</si>
  <si>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</si>
  <si>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</si>
  <si>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</si>
  <si>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</si>
  <si>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</si>
  <si>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</si>
  <si>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</si>
  <si>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</si>
  <si>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</si>
  <si>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</si>
  <si>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</si>
  <si>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</si>
  <si>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</si>
  <si>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</si>
  <si>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</si>
  <si>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</si>
  <si>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</si>
  <si>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</si>
  <si>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</si>
  <si>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</si>
  <si>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</si>
  <si>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</si>
  <si>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</si>
  <si>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</si>
  <si>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</si>
  <si>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</si>
  <si>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</si>
  <si>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</si>
  <si>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</si>
  <si>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</si>
  <si>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</si>
  <si>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</si>
  <si>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</si>
  <si>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</si>
  <si>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</si>
  <si>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</si>
  <si>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</si>
  <si>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</si>
  <si>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</si>
  <si>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</si>
  <si>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</si>
  <si>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</si>
  <si>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</si>
  <si>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</si>
  <si>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</si>
  <si>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</si>
  <si>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</si>
  <si>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</si>
  <si>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</si>
  <si>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</si>
  <si>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</si>
  <si>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</si>
  <si>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</si>
  <si>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</si>
  <si>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</si>
  <si>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</si>
  <si>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</si>
  <si>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</si>
  <si>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</si>
  <si>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</si>
  <si>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</si>
  <si>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</si>
  <si>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</si>
  <si>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</si>
  <si>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</si>
  <si>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</si>
  <si>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</si>
  <si>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</si>
  <si>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</si>
  <si>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</si>
  <si>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</si>
  <si>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</si>
  <si>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</si>
  <si>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</si>
  <si>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</si>
  <si>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</si>
  <si>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</si>
  <si>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</si>
  <si>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</si>
  <si>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</si>
  <si>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</si>
  <si>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</si>
  <si>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</si>
  <si>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</si>
  <si>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</si>
  <si>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</si>
  <si>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</si>
  <si>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</si>
  <si>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</si>
  <si>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</si>
  <si>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</si>
  <si>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</si>
  <si>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</si>
  <si>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</si>
  <si>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</si>
  <si>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</si>
  <si>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</si>
  <si>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</si>
  <si>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</si>
  <si>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</si>
  <si>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</si>
  <si>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</si>
  <si>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</si>
  <si>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</si>
  <si>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</si>
  <si>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</si>
  <si>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</si>
  <si>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</si>
  <si>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</si>
  <si>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</si>
  <si>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</si>
  <si>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</si>
  <si>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</si>
  <si>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</si>
  <si>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</si>
  <si>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</si>
  <si>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</si>
  <si>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</si>
  <si>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</si>
  <si>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</si>
  <si>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</si>
  <si>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</si>
  <si>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</si>
  <si>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</si>
  <si>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</si>
  <si>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</si>
  <si>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</si>
  <si>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</si>
  <si>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</si>
  <si>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</si>
  <si>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</si>
  <si>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</si>
  <si>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</si>
  <si>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</si>
  <si>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</si>
  <si>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</si>
  <si>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</si>
  <si>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</si>
  <si>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</si>
  <si>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</si>
  <si>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</si>
  <si>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</si>
  <si>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</si>
  <si>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</si>
  <si>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</si>
  <si>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</si>
  <si>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</si>
  <si>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</si>
  <si>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</si>
  <si>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</si>
  <si>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</si>
  <si>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</si>
  <si>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</si>
  <si>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</si>
  <si>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</si>
  <si>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</si>
  <si>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</si>
  <si>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</si>
  <si>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</si>
  <si>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</si>
  <si>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</si>
  <si>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</si>
  <si>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</si>
  <si>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</si>
  <si>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</si>
  <si>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</si>
  <si>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</si>
  <si>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</si>
  <si>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</si>
  <si>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</si>
  <si>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</si>
  <si>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</si>
  <si>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</si>
  <si>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</si>
  <si>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</si>
  <si>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</si>
  <si>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</si>
  <si>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</si>
  <si>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</si>
  <si>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</si>
  <si>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</si>
  <si>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</si>
  <si>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</si>
  <si>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</si>
  <si>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</si>
  <si>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</si>
  <si>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</si>
  <si>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</si>
  <si>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</si>
  <si>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</si>
  <si>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</si>
  <si>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</si>
  <si>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</si>
  <si>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</si>
  <si>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</si>
  <si>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</si>
  <si>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</si>
  <si>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</si>
  <si>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</si>
  <si>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</si>
  <si>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</si>
  <si>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</si>
  <si>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</si>
  <si>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</si>
  <si>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</si>
  <si>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</si>
  <si>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</si>
  <si>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</si>
  <si>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</si>
  <si>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</si>
  <si>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</si>
  <si>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</si>
  <si>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</si>
  <si>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</si>
  <si>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</si>
  <si>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</si>
  <si>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</si>
  <si>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</si>
  <si>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</si>
  <si>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</si>
  <si>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</si>
  <si>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</si>
  <si>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</si>
  <si>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</si>
  <si>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</si>
  <si>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</si>
  <si>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</si>
  <si>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</si>
  <si>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</si>
  <si>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</si>
  <si>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</si>
  <si>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</si>
  <si>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</si>
  <si>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</si>
  <si>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</si>
  <si>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</si>
  <si>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</si>
  <si>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</si>
  <si>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</si>
  <si>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</si>
  <si>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</si>
  <si>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</si>
  <si>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</si>
  <si>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</si>
  <si>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</si>
  <si>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</si>
  <si>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</si>
  <si>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</si>
  <si>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</si>
  <si>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</si>
  <si>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</si>
  <si>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</si>
  <si>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</si>
  <si>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</si>
  <si>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</si>
  <si>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</si>
  <si>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</si>
  <si>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</si>
  <si>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</si>
  <si>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</si>
  <si>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</si>
  <si>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</si>
  <si>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</si>
  <si>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</si>
  <si>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</si>
  <si>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</si>
  <si>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</si>
  <si>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</si>
  <si>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</si>
  <si>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</si>
  <si>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</si>
  <si>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</si>
  <si>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</si>
  <si>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</si>
  <si>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</si>
  <si>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</si>
  <si>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</si>
  <si>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</si>
  <si>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</si>
  <si>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</si>
  <si>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</si>
  <si>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</si>
  <si>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</si>
  <si>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</si>
  <si>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</si>
  <si>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</si>
  <si>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</si>
  <si>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</si>
  <si>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</si>
  <si>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</si>
  <si>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</si>
  <si>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</si>
  <si>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</si>
  <si>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</si>
  <si>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</si>
  <si>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</si>
  <si>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</si>
  <si>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</si>
  <si>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</si>
  <si>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</si>
  <si>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</si>
  <si>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</si>
  <si>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</si>
  <si>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</si>
  <si>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</si>
  <si>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</si>
  <si>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</si>
  <si>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</si>
  <si>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</si>
  <si>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</si>
  <si>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</si>
  <si>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</si>
  <si>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</si>
  <si>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</si>
  <si>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</si>
  <si>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</si>
  <si>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</si>
  <si>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</si>
  <si>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</si>
  <si>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</si>
  <si>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</si>
  <si>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</si>
  <si>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</si>
  <si>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</si>
  <si>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</si>
  <si>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</si>
  <si>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</si>
  <si>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</si>
  <si>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</si>
  <si>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</si>
  <si>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</si>
  <si>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</si>
  <si>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</si>
  <si>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</si>
  <si>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</si>
  <si>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</si>
  <si>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</si>
  <si>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</si>
  <si>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</si>
  <si>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</si>
  <si>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</si>
  <si>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</si>
  <si>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</si>
  <si>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</si>
  <si>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</si>
  <si>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</si>
  <si>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</si>
  <si>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</si>
  <si>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</si>
  <si>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</si>
  <si>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</si>
  <si>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</si>
  <si>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</si>
  <si>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</si>
  <si>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</si>
  <si>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</si>
  <si>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</si>
  <si>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</si>
  <si>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</si>
  <si>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</si>
  <si>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</si>
  <si>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</si>
  <si>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</si>
  <si>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</si>
  <si>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</si>
  <si>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</si>
  <si>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</si>
  <si>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</si>
  <si>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</si>
  <si>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</si>
  <si>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</si>
  <si>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</si>
  <si>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</si>
  <si>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</si>
  <si>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</si>
  <si>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</si>
  <si>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</si>
  <si>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</si>
  <si>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</si>
  <si>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</si>
  <si>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</si>
  <si>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</si>
  <si>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</si>
  <si>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</si>
  <si>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</si>
  <si>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</si>
  <si>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</si>
  <si>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</si>
  <si>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</si>
  <si>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</si>
  <si>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</si>
  <si>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</si>
  <si>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</si>
  <si>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</si>
  <si>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</si>
  <si>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</si>
  <si>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</si>
  <si>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</si>
  <si>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</si>
  <si>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</si>
  <si>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</si>
  <si>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</si>
  <si>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</si>
  <si>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</si>
  <si>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</si>
  <si>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</si>
  <si>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</si>
  <si>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</si>
  <si>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</si>
  <si>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</si>
  <si>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</si>
  <si>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</si>
  <si>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</si>
  <si>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</si>
  <si>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</si>
  <si>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</si>
  <si>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</si>
  <si>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</si>
  <si>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</si>
  <si>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</si>
  <si>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</si>
  <si>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</si>
  <si>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</si>
  <si>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</si>
  <si>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</si>
  <si>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</si>
  <si>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</si>
  <si>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</si>
  <si>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</si>
  <si>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</si>
  <si>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</si>
  <si>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</si>
  <si>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</si>
  <si>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</si>
  <si>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</si>
  <si>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</si>
  <si>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</si>
  <si>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</si>
  <si>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</si>
  <si>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</si>
  <si>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</si>
  <si>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</si>
  <si>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</si>
  <si>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</si>
  <si>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</si>
  <si>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</si>
  <si>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</si>
  <si>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</si>
  <si>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</si>
  <si>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</si>
  <si>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</si>
  <si>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</si>
  <si>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</si>
  <si>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</si>
  <si>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</si>
  <si>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</si>
  <si>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</si>
  <si>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</si>
  <si>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</si>
  <si>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</si>
  <si>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</si>
  <si>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</si>
  <si>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</si>
  <si>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</si>
  <si>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</si>
  <si>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</si>
  <si>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</si>
  <si>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</si>
  <si>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</si>
  <si>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</si>
  <si>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</si>
  <si>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</si>
  <si>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</si>
  <si>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</si>
  <si>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</si>
  <si>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</si>
  <si>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</si>
  <si>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</si>
  <si>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</si>
  <si>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</si>
  <si>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</si>
  <si>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</si>
  <si>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</si>
  <si>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</si>
  <si>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</si>
  <si>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</si>
  <si>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</si>
  <si>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</si>
  <si>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</si>
  <si>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</si>
  <si>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</si>
  <si>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</si>
  <si>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</si>
  <si>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</si>
  <si>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</si>
  <si>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</si>
  <si>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</si>
  <si>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</si>
  <si>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</si>
  <si>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</si>
  <si>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</si>
  <si>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</si>
  <si>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</si>
  <si>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</si>
  <si>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</si>
  <si>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</si>
  <si>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</si>
  <si>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</si>
  <si>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</si>
  <si>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</si>
  <si>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</si>
  <si>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</si>
  <si>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</si>
  <si>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</si>
  <si>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</si>
  <si>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</si>
  <si>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</si>
  <si>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</si>
  <si>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</si>
  <si>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</si>
  <si>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</si>
  <si>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</si>
  <si>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</si>
  <si>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</si>
  <si>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</si>
  <si>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</si>
  <si>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</si>
  <si>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</si>
  <si>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</si>
  <si>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</si>
  <si>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</si>
  <si>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</si>
  <si>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</si>
  <si>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</si>
  <si>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</si>
  <si>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</si>
  <si>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</si>
  <si>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</si>
  <si>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</si>
  <si>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</si>
  <si>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</si>
  <si>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</si>
  <si>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</si>
  <si>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</si>
  <si>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</si>
  <si>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</si>
  <si>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</si>
  <si>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</si>
  <si>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</si>
  <si>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</si>
  <si>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</si>
  <si>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</si>
  <si>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</si>
  <si>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</si>
  <si>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</si>
  <si>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</si>
  <si>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</si>
  <si>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</si>
  <si>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</si>
  <si>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</si>
  <si>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</si>
  <si>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</si>
  <si>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</si>
  <si>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</si>
  <si>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</si>
  <si>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</si>
  <si>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</si>
  <si>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</si>
  <si>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</si>
  <si>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</si>
  <si>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</si>
  <si>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</si>
  <si>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</si>
  <si>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</si>
  <si>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</si>
  <si>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</si>
  <si>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</si>
  <si>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</si>
  <si>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</si>
  <si>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</si>
  <si>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</si>
  <si>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</si>
  <si>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</si>
  <si>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</si>
  <si>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</si>
  <si>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</si>
  <si>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</si>
  <si>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</si>
  <si>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</si>
  <si>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</si>
  <si>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</si>
  <si>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</si>
  <si>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</si>
  <si>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</si>
  <si>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</si>
  <si>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</si>
  <si>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</si>
  <si>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</si>
  <si>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</si>
  <si>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</si>
  <si>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</si>
  <si>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</si>
  <si>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</si>
  <si>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</si>
  <si>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</si>
  <si>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</si>
  <si>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</si>
  <si>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</si>
  <si>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</si>
  <si>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</si>
  <si>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</si>
  <si>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</si>
  <si>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</si>
  <si>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</si>
  <si>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</si>
  <si>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</si>
  <si>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</si>
  <si>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</si>
  <si>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</si>
  <si>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</si>
  <si>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</si>
  <si>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</si>
  <si>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</si>
  <si>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</si>
  <si>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</si>
  <si>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</si>
  <si>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</si>
  <si>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</si>
  <si>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</si>
  <si>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</si>
  <si>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</si>
  <si>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</si>
  <si>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</si>
  <si>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</si>
  <si>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</si>
  <si>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</si>
  <si>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</si>
  <si>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</si>
  <si>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</si>
  <si>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</si>
  <si>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</si>
  <si>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</si>
  <si>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</si>
  <si>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</si>
  <si>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</si>
  <si>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</si>
  <si>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</si>
  <si>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</si>
  <si>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</si>
  <si>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</si>
  <si>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</si>
  <si>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</si>
  <si>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</si>
  <si>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</si>
  <si>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</si>
  <si>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</si>
  <si>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</si>
  <si>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</si>
  <si>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</si>
  <si>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</si>
  <si>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</si>
  <si>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</si>
  <si>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</si>
  <si>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</si>
  <si>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</si>
  <si>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</si>
  <si>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</si>
  <si>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</si>
  <si>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</si>
  <si>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</si>
  <si>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</si>
  <si>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</si>
  <si>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</si>
  <si>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</si>
  <si>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</si>
  <si>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</si>
  <si>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</si>
  <si>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</si>
  <si>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</si>
  <si>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</si>
  <si>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</si>
  <si>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</si>
  <si>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</si>
  <si>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</si>
  <si>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</si>
  <si>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</si>
  <si>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</si>
  <si>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</si>
  <si>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</si>
  <si>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</si>
  <si>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</si>
  <si>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</si>
  <si>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</si>
  <si>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</si>
  <si>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</si>
  <si>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</si>
  <si>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</si>
  <si>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</si>
  <si>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</si>
  <si>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</si>
  <si>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</si>
  <si>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</si>
  <si>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</si>
  <si>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</si>
  <si>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</si>
  <si>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</si>
  <si>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</si>
  <si>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</si>
  <si>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</si>
  <si>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</si>
  <si>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</si>
  <si>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</si>
  <si>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</si>
  <si>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</si>
  <si>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</si>
  <si>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</si>
  <si>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</si>
  <si>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</si>
  <si>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</si>
  <si>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</si>
  <si>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</si>
  <si>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</si>
  <si>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</si>
  <si>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</si>
  <si>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</si>
  <si>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</si>
  <si>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</si>
  <si>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</si>
  <si>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</si>
  <si>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</si>
  <si>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</si>
  <si>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</si>
  <si>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</si>
  <si>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</si>
  <si>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</si>
  <si>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</si>
  <si>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</si>
  <si>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</si>
  <si>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</si>
  <si>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</si>
  <si>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</si>
  <si>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</si>
  <si>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</si>
  <si>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</si>
  <si>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</si>
  <si>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</si>
  <si>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</si>
  <si>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</si>
  <si>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</si>
  <si>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</si>
  <si>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</si>
  <si>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</si>
  <si>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</si>
  <si>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</si>
  <si>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</si>
  <si>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</si>
  <si>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</si>
  <si>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</si>
  <si>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</si>
  <si>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</si>
  <si>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</si>
  <si>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</si>
  <si>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</si>
  <si>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</si>
  <si>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</si>
  <si>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</si>
  <si>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</si>
  <si>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</si>
  <si>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</si>
  <si>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</si>
  <si>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</si>
  <si>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</si>
  <si>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</si>
  <si>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</si>
  <si>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</si>
  <si>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</si>
  <si>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</si>
  <si>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</si>
  <si>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</si>
  <si>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</si>
  <si>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</si>
  <si>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</si>
  <si>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</si>
  <si>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</si>
  <si>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</si>
  <si>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</si>
  <si>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</si>
  <si>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</si>
  <si>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</si>
  <si>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</si>
  <si>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</si>
  <si>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</si>
  <si>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</si>
  <si>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</si>
  <si>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</si>
  <si>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</si>
  <si>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</si>
  <si>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</si>
  <si>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</si>
  <si>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</si>
  <si>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</si>
  <si>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</si>
  <si>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</si>
  <si>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</si>
  <si>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</si>
  <si>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</si>
  <si>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</si>
  <si>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</si>
  <si>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</si>
  <si>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</si>
  <si>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</si>
  <si>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</si>
  <si>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</si>
  <si>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</si>
  <si>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</si>
  <si>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</si>
  <si>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</si>
  <si>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</si>
  <si>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</si>
  <si>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</si>
  <si>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</si>
  <si>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</si>
  <si>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</si>
  <si>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</si>
  <si>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</si>
  <si>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</si>
  <si>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</si>
  <si>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</si>
  <si>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</si>
  <si>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</si>
  <si>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</si>
  <si>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</si>
  <si>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</si>
  <si>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</si>
  <si>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</si>
  <si>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</si>
  <si>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</si>
  <si>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</si>
  <si>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</si>
  <si>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</si>
  <si>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</si>
  <si>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</si>
  <si>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</si>
  <si>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</si>
  <si>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</si>
  <si>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</si>
  <si>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</si>
  <si>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</si>
  <si>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</si>
  <si>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</si>
  <si>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</si>
  <si>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</si>
  <si>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</si>
  <si>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</si>
  <si>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</si>
  <si>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</si>
  <si>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</si>
  <si>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</si>
  <si>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</si>
  <si>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</si>
  <si>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</si>
  <si>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</si>
  <si>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</si>
  <si>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</si>
  <si>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</si>
  <si>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</si>
  <si>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</si>
  <si>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</si>
  <si>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</si>
  <si>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</si>
  <si>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</si>
  <si>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</si>
  <si>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</si>
  <si>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</si>
  <si>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</si>
  <si>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</si>
  <si>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</si>
  <si>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</si>
  <si>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</si>
  <si>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</si>
  <si>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</si>
  <si>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</si>
  <si>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</si>
  <si>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</si>
  <si>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</si>
  <si>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</si>
  <si>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</si>
  <si>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</si>
  <si>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</si>
  <si>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</si>
  <si>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</si>
  <si>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</si>
  <si>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</si>
  <si>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</si>
  <si>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</si>
  <si>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</si>
  <si>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</si>
  <si>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</si>
  <si>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</si>
  <si>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</si>
  <si>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</si>
  <si>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</si>
  <si>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</si>
  <si>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</si>
  <si>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</si>
  <si>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</si>
  <si>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</si>
  <si>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</si>
  <si>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</si>
  <si>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</si>
  <si>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</si>
  <si>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</si>
  <si>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</si>
  <si>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</si>
  <si>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</si>
  <si>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</si>
  <si>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</si>
  <si>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</si>
  <si>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</si>
  <si>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</si>
  <si>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</si>
  <si>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</si>
  <si>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</si>
  <si>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</si>
  <si>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</si>
  <si>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</si>
  <si>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</si>
  <si>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</si>
  <si>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</si>
  <si>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</si>
  <si>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</si>
  <si>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</si>
  <si>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</si>
  <si>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</si>
  <si>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</si>
  <si>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</si>
  <si>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</si>
  <si>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</si>
  <si>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</si>
  <si>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</si>
  <si>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</si>
  <si>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</si>
  <si>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</si>
  <si>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</si>
  <si>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</si>
  <si>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</si>
  <si>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</si>
  <si>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</si>
  <si>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</si>
  <si>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</si>
  <si>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</si>
  <si>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</si>
  <si>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</si>
  <si>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</si>
  <si>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</si>
  <si>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</si>
  <si>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</si>
  <si>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</si>
  <si>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</si>
  <si>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</si>
  <si>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</si>
  <si>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</si>
  <si>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</si>
  <si>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</si>
  <si>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</si>
  <si>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</si>
  <si>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</si>
  <si>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</si>
  <si>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</si>
  <si>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</si>
  <si>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</si>
  <si>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</si>
  <si>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</si>
  <si>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</si>
  <si>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</si>
  <si>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</si>
  <si>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</si>
  <si>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</si>
  <si>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</si>
  <si>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</si>
  <si>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</si>
  <si>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</si>
  <si>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</si>
  <si>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</si>
  <si>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</si>
  <si>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</si>
  <si>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</si>
  <si>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</si>
  <si>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</si>
  <si>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</si>
  <si>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</si>
  <si>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</si>
  <si>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</si>
  <si>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</si>
  <si>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</si>
  <si>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</si>
  <si>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</si>
  <si>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</si>
  <si>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</si>
  <si>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</si>
  <si>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</si>
  <si>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</si>
  <si>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</si>
  <si>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</si>
  <si>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</si>
  <si>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</si>
  <si>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</si>
  <si>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</si>
  <si>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</si>
  <si>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</si>
  <si>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</si>
  <si>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</si>
  <si>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</si>
  <si>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</si>
  <si>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</si>
  <si>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</si>
  <si>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</si>
  <si>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</si>
  <si>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</si>
  <si>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</si>
  <si>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</si>
  <si>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</si>
  <si>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</si>
  <si>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</si>
  <si>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</si>
  <si>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</si>
  <si>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</si>
  <si>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</si>
  <si>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</si>
  <si>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</si>
  <si>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</si>
  <si>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</si>
  <si>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</si>
  <si>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</si>
  <si>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</si>
  <si>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</si>
  <si>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</si>
  <si>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</si>
  <si>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</si>
  <si>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</si>
  <si>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</si>
  <si>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</si>
  <si>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</si>
  <si>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</si>
  <si>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</si>
  <si>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</si>
  <si>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</si>
  <si>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</si>
  <si>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</si>
  <si>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</si>
  <si>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</si>
  <si>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</si>
  <si>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</si>
  <si>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</si>
  <si>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</si>
  <si>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</si>
  <si>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</si>
  <si>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</si>
  <si>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</si>
  <si>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</si>
  <si>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</si>
  <si>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</si>
  <si>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</si>
  <si>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</si>
  <si>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</si>
  <si>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</si>
  <si>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</si>
  <si>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</si>
  <si>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</si>
  <si>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</si>
  <si>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</si>
  <si>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</si>
  <si>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</si>
  <si>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</si>
  <si>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</si>
  <si>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</si>
  <si>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</si>
  <si>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</si>
  <si>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</si>
  <si>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</si>
  <si>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</si>
  <si>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</si>
  <si>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</si>
  <si>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</si>
  <si>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</si>
  <si>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</si>
  <si>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</si>
  <si>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</si>
  <si>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</si>
  <si>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</si>
  <si>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</si>
  <si>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</si>
  <si>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</si>
  <si>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</si>
  <si>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</si>
  <si>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</si>
  <si>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</si>
  <si>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</si>
  <si>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</si>
  <si>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</si>
  <si>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</si>
  <si>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</si>
  <si>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</si>
  <si>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</si>
  <si>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</si>
  <si>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</si>
  <si>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</si>
  <si>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</si>
  <si>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</si>
  <si>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</si>
  <si>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</si>
  <si>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</si>
  <si>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</si>
  <si>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</si>
  <si>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</si>
  <si>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</si>
  <si>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</si>
  <si>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</si>
  <si>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</si>
  <si>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</si>
  <si>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</si>
  <si>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</si>
  <si>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</si>
  <si>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</si>
  <si>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</si>
  <si>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</si>
  <si>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</si>
  <si>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</si>
  <si>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</si>
  <si>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</si>
  <si>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</si>
  <si>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</si>
  <si>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</si>
  <si>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</si>
  <si>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</si>
  <si>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</si>
  <si>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</si>
  <si>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</si>
  <si>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</si>
  <si>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</si>
  <si>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</si>
  <si>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</si>
  <si>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</si>
  <si>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</si>
  <si>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</si>
  <si>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</si>
  <si>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</si>
  <si>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</si>
  <si>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</si>
  <si>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</si>
  <si>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</si>
  <si>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</si>
  <si>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</si>
  <si>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</si>
  <si>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</si>
  <si>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</si>
  <si>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</si>
  <si>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</si>
  <si>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</si>
  <si>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</si>
  <si>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</si>
  <si>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</si>
  <si>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</si>
  <si>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</si>
  <si>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</si>
  <si>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</si>
  <si>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</si>
  <si>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</si>
  <si>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</si>
  <si>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</si>
  <si>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</si>
  <si>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</si>
  <si>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</si>
  <si>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</si>
  <si>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</si>
  <si>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</si>
  <si>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</si>
  <si>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</si>
  <si>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</si>
  <si>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</si>
  <si>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</si>
  <si>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</si>
  <si>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</si>
  <si>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</si>
  <si>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</si>
  <si>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</si>
  <si>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</si>
  <si>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</si>
  <si>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</si>
  <si>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</si>
  <si>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</si>
  <si>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</si>
  <si>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</si>
  <si>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</si>
  <si>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</si>
  <si>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</si>
  <si>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</si>
  <si>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</si>
  <si>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</si>
  <si>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</si>
  <si>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</si>
  <si>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</si>
  <si>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</si>
  <si>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</si>
  <si>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</si>
  <si>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</si>
  <si>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</si>
  <si>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</si>
  <si>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</si>
  <si>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</si>
  <si>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</si>
  <si>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</si>
  <si>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</si>
  <si>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</si>
  <si>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</si>
  <si>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</si>
  <si>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</si>
  <si>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</si>
  <si>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</si>
  <si>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</si>
  <si>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</si>
  <si>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</si>
  <si>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</si>
  <si>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</si>
  <si>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</si>
  <si>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</si>
  <si>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</si>
  <si>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</si>
  <si>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</si>
  <si>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</si>
  <si>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</si>
  <si>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</si>
  <si>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</si>
  <si>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</si>
  <si>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</si>
  <si>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</si>
  <si>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</si>
  <si>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</si>
  <si>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</si>
  <si>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</si>
  <si>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</si>
  <si>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</si>
  <si>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</si>
  <si>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</si>
  <si>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</si>
  <si>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</si>
  <si>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</si>
  <si>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</si>
  <si>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</si>
  <si>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</si>
  <si>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</si>
  <si>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</si>
  <si>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</si>
  <si>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</si>
  <si>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</si>
  <si>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</si>
  <si>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</si>
  <si>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</si>
  <si>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</si>
  <si>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</si>
  <si>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</si>
  <si>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</si>
  <si>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</si>
  <si>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</si>
  <si>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</si>
  <si>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</si>
  <si>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</si>
  <si>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</si>
  <si>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</si>
  <si>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</si>
  <si>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</si>
  <si>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</si>
  <si>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</si>
  <si>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</si>
  <si>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</si>
  <si>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</si>
  <si>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</si>
  <si>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</si>
  <si>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</si>
  <si>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</si>
  <si>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</si>
  <si>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</si>
  <si>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</si>
  <si>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</si>
  <si>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</si>
  <si>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</si>
  <si>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</si>
  <si>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</si>
  <si>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</si>
  <si>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</si>
  <si>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</si>
  <si>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</si>
  <si>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</si>
  <si>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</si>
  <si>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</si>
  <si>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</si>
  <si>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</si>
  <si>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</si>
  <si>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</si>
  <si>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</si>
  <si>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</si>
  <si>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</si>
  <si>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</si>
  <si>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</si>
  <si>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</si>
  <si>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</si>
  <si>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</si>
  <si>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</si>
  <si>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</si>
  <si>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</si>
  <si>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</si>
  <si>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</si>
  <si>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</si>
  <si>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</si>
  <si>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</si>
  <si>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</si>
  <si>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</si>
  <si>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</si>
  <si>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</si>
  <si>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</si>
  <si>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</si>
  <si>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</si>
  <si>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</si>
  <si>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</si>
  <si>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</si>
  <si>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</si>
  <si>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</si>
  <si>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</si>
  <si>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</si>
  <si>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</si>
  <si>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</si>
  <si>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</si>
  <si>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</si>
  <si>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</si>
  <si>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</si>
  <si>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</si>
  <si>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</si>
  <si>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</si>
  <si>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</si>
  <si>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</si>
  <si>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</si>
  <si>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</si>
  <si>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</si>
  <si>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</si>
  <si>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</si>
  <si>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</si>
  <si>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</si>
  <si>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</si>
  <si>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</si>
  <si>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</si>
  <si>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</si>
  <si>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</si>
  <si>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</si>
  <si>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</si>
  <si>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</si>
  <si>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</si>
  <si>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</si>
  <si>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</si>
  <si>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</si>
  <si>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</si>
  <si>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</si>
  <si>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</si>
  <si>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</si>
  <si>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</si>
  <si>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</si>
  <si>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</si>
  <si>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</si>
  <si>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</si>
  <si>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</si>
  <si>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</si>
  <si>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</si>
  <si>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</si>
  <si>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</si>
  <si>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</si>
  <si>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</si>
  <si>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</si>
  <si>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</si>
  <si>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</si>
  <si>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</si>
  <si>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</si>
  <si>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</si>
  <si>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</si>
  <si>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</si>
  <si>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</si>
  <si>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</si>
  <si>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</si>
  <si>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</si>
  <si>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</si>
  <si>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</si>
  <si>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</si>
  <si>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</si>
  <si>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</si>
  <si>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</si>
  <si>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</si>
  <si>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</si>
  <si>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</si>
  <si>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</si>
  <si>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</si>
  <si>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</si>
  <si>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</si>
  <si>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</si>
  <si>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</si>
  <si>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</si>
  <si>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</si>
  <si>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</si>
  <si>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</si>
  <si>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</si>
  <si>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</si>
  <si>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</si>
  <si>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</si>
  <si>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</si>
  <si>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</si>
  <si>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</si>
  <si>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</si>
  <si>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</si>
  <si>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</si>
  <si>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</si>
  <si>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</si>
  <si>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</si>
  <si>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</si>
  <si>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</si>
  <si>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</si>
  <si>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</si>
  <si>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</si>
  <si>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</si>
  <si>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</si>
  <si>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</si>
  <si>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</si>
  <si>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</si>
  <si>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</si>
  <si>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</si>
  <si>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</si>
  <si>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</si>
  <si>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</si>
  <si>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</si>
  <si>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</si>
  <si>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</si>
  <si>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</si>
  <si>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</si>
  <si>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</si>
  <si>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</si>
  <si>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</si>
  <si>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</si>
  <si>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</si>
  <si>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</si>
  <si>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</si>
  <si>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</si>
  <si>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</si>
  <si>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</si>
  <si>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</si>
  <si>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</si>
  <si>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</si>
  <si>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</si>
  <si>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</si>
  <si>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</si>
  <si>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</si>
  <si>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</si>
  <si>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</si>
  <si>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</si>
  <si>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</si>
  <si>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</si>
  <si>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</si>
  <si>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</si>
  <si>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</si>
  <si>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</si>
  <si>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</si>
  <si>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</si>
  <si>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</si>
  <si>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</si>
  <si>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</si>
  <si>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</si>
  <si>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</si>
  <si>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</si>
  <si>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</si>
  <si>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</si>
  <si>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</si>
  <si>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</si>
  <si>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</si>
  <si>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</si>
  <si>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</si>
  <si>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</si>
  <si>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</si>
  <si>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</si>
  <si>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</si>
  <si>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</si>
  <si>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</si>
  <si>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</si>
  <si>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</si>
  <si>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</si>
  <si>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</si>
  <si>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</si>
  <si>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</si>
  <si>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</si>
  <si>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</si>
  <si>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</si>
  <si>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</si>
  <si>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</si>
  <si>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</si>
  <si>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</si>
  <si>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</si>
  <si>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</si>
  <si>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</si>
  <si>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</si>
  <si>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</si>
  <si>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</si>
  <si>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</si>
  <si>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</si>
  <si>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</si>
  <si>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</si>
  <si>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</si>
  <si>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</si>
  <si>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</si>
  <si>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</si>
  <si>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</si>
  <si>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</si>
  <si>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</si>
  <si>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</si>
  <si>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</si>
  <si>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</si>
  <si>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</si>
  <si>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</si>
  <si>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</si>
  <si>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</si>
  <si>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</si>
  <si>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</si>
  <si>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</si>
  <si>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</si>
  <si>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</si>
  <si>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</si>
  <si>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</si>
  <si>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</si>
  <si>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</si>
  <si>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</si>
  <si>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</si>
  <si>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</si>
  <si>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</si>
  <si>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</si>
  <si>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</si>
  <si>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</si>
  <si>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</si>
  <si>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</si>
  <si>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</si>
  <si>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</si>
  <si>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</si>
  <si>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</si>
  <si>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</si>
  <si>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</si>
  <si>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</si>
  <si>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</si>
  <si>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</si>
  <si>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</si>
  <si>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</si>
  <si>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</si>
  <si>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</si>
  <si>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</si>
  <si>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</si>
  <si>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</si>
  <si>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</si>
  <si>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</si>
  <si>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</si>
  <si>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</si>
  <si>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</si>
  <si>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</si>
  <si>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</si>
  <si>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</si>
  <si>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</si>
  <si>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</si>
  <si>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</si>
  <si>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</si>
  <si>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</si>
  <si>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</si>
  <si>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</si>
  <si>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</si>
  <si>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</si>
  <si>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</si>
  <si>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</si>
  <si>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</si>
  <si>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</si>
  <si>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</si>
  <si>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</si>
  <si>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</si>
  <si>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</si>
  <si>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</si>
  <si>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</si>
  <si>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</si>
  <si>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</si>
  <si>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</si>
  <si>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</si>
  <si>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</si>
  <si>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</si>
  <si>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</si>
  <si>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</si>
  <si>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</si>
  <si>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</si>
  <si>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</si>
  <si>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</si>
  <si>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</si>
  <si>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</si>
  <si>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</si>
  <si>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</si>
  <si>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</si>
  <si>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</si>
  <si>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</si>
  <si>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</si>
  <si>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</si>
  <si>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</si>
  <si>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</si>
  <si>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</si>
  <si>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</si>
  <si>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</si>
  <si>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</si>
  <si>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</si>
  <si>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</si>
  <si>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</si>
  <si>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</si>
  <si>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</si>
  <si>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</si>
  <si>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</si>
  <si>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</si>
  <si>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</si>
  <si>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</si>
  <si>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</si>
  <si>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</si>
  <si>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</si>
  <si>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</si>
  <si>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</si>
  <si>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</si>
  <si>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</si>
  <si>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</si>
  <si>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</si>
  <si>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</si>
  <si>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</si>
  <si>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</si>
  <si>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</si>
  <si>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</si>
  <si>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</si>
  <si>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</si>
  <si>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</si>
  <si>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</si>
  <si>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</si>
  <si>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</si>
  <si>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</si>
  <si>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</si>
  <si>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</si>
  <si>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</si>
  <si>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</si>
  <si>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</si>
  <si>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</si>
  <si>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</si>
  <si>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</si>
  <si>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</si>
  <si>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</si>
  <si>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</si>
  <si>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</si>
  <si>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</si>
  <si>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</si>
  <si>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</si>
  <si>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</si>
  <si>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</si>
  <si>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</si>
  <si>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</si>
  <si>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</si>
  <si>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</si>
  <si>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</si>
  <si>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</si>
  <si>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</si>
  <si>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</si>
  <si>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</si>
  <si>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</si>
  <si>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</si>
  <si>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</si>
  <si>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</si>
  <si>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</si>
  <si>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</si>
  <si>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</si>
  <si>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</si>
  <si>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</si>
  <si>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</si>
  <si>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</si>
  <si>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</si>
  <si>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</si>
  <si>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</si>
  <si>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</si>
  <si>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</si>
  <si>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</si>
  <si>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</si>
  <si>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</si>
  <si>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</si>
  <si>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</si>
  <si>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</si>
  <si>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</si>
  <si>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</si>
  <si>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</si>
  <si>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</si>
  <si>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</si>
  <si>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</si>
  <si>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</si>
  <si>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</si>
  <si>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</si>
  <si>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</si>
  <si>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</si>
  <si>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</si>
  <si>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</si>
  <si>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</si>
  <si>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</si>
  <si>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</si>
  <si>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</si>
  <si>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</si>
  <si>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</si>
  <si>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</si>
  <si>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</si>
  <si>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</si>
  <si>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</si>
  <si>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</si>
  <si>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</si>
  <si>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</si>
  <si>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</si>
  <si>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</si>
  <si>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</si>
  <si>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</si>
  <si>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</si>
  <si>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</si>
  <si>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</si>
  <si>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</si>
  <si>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</si>
  <si>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</si>
  <si>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</si>
  <si>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</si>
  <si>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</si>
  <si>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</si>
  <si>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</si>
  <si>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</si>
  <si>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</si>
  <si>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</si>
  <si>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</si>
  <si>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</si>
  <si>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</si>
  <si>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</si>
  <si>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</si>
  <si>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</si>
  <si>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</si>
  <si>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</si>
  <si>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</si>
  <si>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</si>
  <si>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</si>
  <si>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</si>
  <si>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</si>
  <si>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</si>
  <si>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</si>
  <si>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</si>
  <si>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</si>
  <si>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</si>
  <si>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</si>
  <si>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</si>
  <si>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</si>
  <si>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</si>
  <si>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</si>
  <si>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</si>
  <si>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</si>
  <si>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</si>
  <si>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</si>
  <si>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</si>
  <si>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</si>
  <si>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</si>
  <si>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</si>
  <si>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</si>
  <si>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</si>
  <si>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</si>
  <si>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</si>
  <si>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</si>
  <si>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</si>
  <si>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</si>
  <si>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</si>
  <si>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</si>
  <si>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</si>
  <si>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</si>
  <si>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</si>
  <si>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</si>
  <si>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</si>
  <si>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</si>
  <si>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</si>
  <si>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</si>
  <si>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</si>
  <si>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</si>
  <si>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</si>
  <si>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</si>
  <si>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</si>
  <si>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</si>
  <si>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</si>
  <si>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</si>
  <si>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</si>
  <si>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</si>
  <si>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</si>
  <si>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</si>
  <si>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</si>
  <si>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</si>
  <si>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</si>
  <si>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</si>
  <si>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</si>
  <si>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</si>
  <si>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</si>
  <si>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</si>
  <si>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</si>
  <si>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</si>
  <si>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</si>
  <si>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</si>
  <si>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</si>
  <si>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</si>
  <si>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</si>
  <si>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</si>
  <si>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</si>
  <si>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</si>
  <si>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</si>
  <si>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</si>
  <si>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</si>
  <si>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</si>
  <si>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</si>
  <si>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</si>
  <si>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</si>
  <si>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</si>
  <si>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</si>
  <si>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</si>
  <si>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</si>
  <si>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</si>
  <si>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</si>
  <si>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</si>
  <si>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</si>
  <si>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</si>
  <si>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</si>
  <si>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</si>
  <si>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</si>
  <si>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</si>
  <si>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</si>
  <si>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</si>
  <si>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</si>
  <si>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</si>
  <si>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</si>
  <si>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</si>
  <si>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</si>
  <si>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</si>
  <si>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</si>
  <si>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</si>
  <si>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</si>
  <si>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</si>
  <si>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</si>
  <si>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</si>
  <si>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</si>
  <si>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</si>
  <si>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</si>
  <si>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</si>
  <si>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</si>
  <si>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</si>
  <si>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</si>
  <si>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</si>
  <si>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</si>
  <si>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</si>
  <si>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</si>
  <si>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</si>
  <si>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</si>
  <si>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</si>
  <si>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</si>
  <si>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</si>
  <si>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</si>
  <si>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</si>
  <si>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</si>
  <si>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</si>
  <si>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</si>
  <si>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</si>
  <si>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</si>
  <si>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</si>
  <si>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</si>
  <si>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</si>
  <si>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</si>
  <si>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</si>
  <si>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</si>
  <si>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</si>
  <si>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</si>
  <si>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</si>
  <si>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</si>
  <si>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</si>
  <si>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</si>
  <si>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</si>
  <si>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</si>
  <si>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</si>
  <si>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</si>
  <si>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</si>
  <si>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</si>
  <si>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</si>
  <si>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</si>
  <si>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</si>
  <si>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</si>
  <si>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</si>
  <si>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</si>
  <si>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</si>
  <si>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</si>
  <si>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</si>
  <si>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</si>
  <si>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</si>
  <si>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</si>
  <si>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</si>
  <si>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</si>
  <si>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</si>
  <si>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</si>
  <si>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</si>
  <si>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</si>
  <si>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</si>
  <si>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</si>
  <si>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</si>
  <si>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</si>
  <si>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</si>
  <si>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</si>
  <si>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</si>
  <si>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</si>
  <si>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</si>
  <si>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</si>
  <si>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</si>
  <si>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</si>
  <si>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</si>
  <si>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</si>
  <si>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</si>
  <si>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</si>
  <si>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</si>
  <si>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</si>
  <si>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</si>
  <si>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</si>
  <si>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</si>
  <si>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</si>
  <si>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</si>
  <si>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</si>
  <si>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</si>
  <si>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</si>
  <si>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</si>
  <si>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</si>
  <si>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</si>
  <si>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</si>
  <si>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</si>
  <si>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</si>
  <si>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</si>
  <si>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</si>
  <si>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</si>
  <si>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</si>
  <si>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</si>
  <si>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</si>
  <si>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</si>
  <si>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</si>
  <si>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</si>
  <si>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</si>
  <si>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</si>
  <si>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</si>
  <si>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</si>
  <si>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</si>
  <si>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</si>
  <si>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</si>
  <si>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</si>
  <si>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</si>
  <si>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</si>
  <si>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</si>
  <si>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</si>
  <si>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</si>
  <si>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</si>
  <si>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</si>
  <si>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</si>
  <si>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</si>
  <si>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</si>
  <si>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</si>
  <si>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</si>
  <si>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</si>
  <si>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</si>
  <si>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</si>
  <si>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</si>
  <si>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</si>
  <si>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</si>
  <si>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</si>
  <si>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</si>
  <si>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</si>
  <si>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</si>
  <si>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</si>
  <si>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</si>
  <si>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</si>
  <si>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</si>
  <si>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</si>
  <si>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</si>
  <si>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</si>
  <si>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</si>
  <si>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</si>
  <si>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</si>
  <si>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</si>
  <si>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</si>
  <si>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</si>
  <si>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</si>
  <si>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</si>
  <si>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</si>
  <si>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</si>
  <si>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</si>
  <si>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</si>
  <si>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</si>
  <si>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</si>
  <si>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</si>
  <si>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</si>
  <si>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</si>
  <si>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</si>
  <si>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</si>
  <si>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</si>
  <si>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</si>
  <si>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</si>
  <si>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</si>
  <si>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</si>
  <si>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</si>
  <si>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</si>
  <si>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</si>
  <si>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</si>
  <si>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</si>
  <si>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</si>
  <si>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</si>
  <si>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</si>
  <si>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</si>
  <si>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</si>
  <si>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</si>
  <si>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</si>
  <si>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</si>
  <si>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</si>
  <si>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</si>
  <si>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</si>
  <si>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</si>
  <si>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</si>
  <si>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</si>
  <si>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</si>
  <si>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</si>
  <si>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</si>
  <si>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</si>
  <si>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</si>
  <si>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</si>
  <si>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</si>
  <si>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</si>
  <si>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</si>
  <si>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</si>
  <si>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</si>
  <si>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</si>
  <si>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</si>
  <si>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</si>
  <si>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</si>
  <si>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</si>
  <si>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</si>
  <si>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</si>
  <si>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</si>
  <si>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</si>
  <si>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</si>
  <si>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</si>
  <si>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</si>
  <si>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</si>
  <si>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</si>
  <si>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</si>
  <si>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</si>
  <si>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</si>
  <si>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</si>
  <si>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</si>
  <si>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</si>
  <si>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</si>
  <si>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</si>
  <si>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</si>
  <si>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</si>
  <si>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</si>
  <si>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</si>
  <si>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</si>
  <si>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</si>
  <si>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</si>
  <si>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</si>
  <si>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</si>
  <si>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</si>
  <si>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</si>
  <si>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</si>
  <si>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</si>
  <si>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</si>
  <si>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</si>
  <si>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</si>
  <si>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</si>
  <si>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</si>
  <si>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</si>
  <si>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</si>
  <si>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</si>
  <si>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</si>
  <si>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</si>
  <si>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</si>
  <si>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</si>
  <si>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</si>
  <si>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</si>
  <si>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</si>
  <si>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</si>
  <si>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</si>
  <si>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</si>
  <si>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</si>
  <si>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</si>
  <si>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</si>
  <si>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</si>
  <si>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</si>
  <si>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</si>
  <si>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</si>
  <si>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</si>
  <si>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</si>
  <si>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</si>
  <si>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</si>
  <si>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</si>
  <si>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</si>
  <si>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</si>
  <si>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</si>
  <si>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</si>
  <si>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</si>
  <si>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</si>
  <si>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</si>
  <si>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</si>
  <si>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</si>
  <si>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</si>
  <si>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</si>
  <si>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</si>
  <si>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</si>
  <si>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</si>
  <si>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</si>
  <si>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</si>
  <si>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</si>
  <si>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</si>
  <si>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</si>
  <si>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</si>
  <si>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</si>
  <si>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</si>
  <si>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</si>
  <si>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</si>
  <si>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</si>
  <si>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</si>
  <si>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</si>
  <si>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</si>
  <si>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</si>
  <si>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</si>
  <si>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</si>
  <si>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</si>
  <si>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</si>
  <si>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</si>
  <si>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</si>
  <si>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</si>
  <si>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</si>
  <si>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</si>
  <si>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</si>
  <si>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</si>
  <si>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</si>
  <si>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</si>
  <si>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</si>
  <si>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</si>
  <si>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</si>
  <si>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</si>
  <si>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</si>
  <si>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</si>
  <si>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</si>
  <si>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</si>
  <si>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</si>
  <si>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</si>
  <si>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</si>
  <si>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</si>
  <si>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</si>
  <si>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</si>
  <si>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</si>
  <si>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</si>
  <si>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</si>
  <si>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</si>
  <si>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</si>
  <si>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</si>
  <si>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</si>
  <si>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</si>
  <si>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</si>
  <si>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</si>
  <si>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</si>
  <si>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</si>
  <si>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</si>
  <si>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</si>
  <si>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</si>
  <si>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</si>
  <si>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</si>
  <si>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</si>
  <si>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</si>
  <si>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</si>
  <si>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</si>
  <si>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</si>
  <si>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</si>
  <si>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</si>
  <si>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</si>
  <si>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</si>
  <si>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</si>
  <si>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</si>
  <si>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</si>
  <si>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</si>
  <si>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</si>
  <si>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</si>
  <si>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</si>
  <si>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</si>
  <si>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</si>
  <si>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</si>
  <si>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</si>
  <si>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</si>
  <si>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</si>
  <si>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</si>
  <si>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</si>
  <si>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</si>
  <si>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</si>
  <si>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</si>
  <si>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</si>
  <si>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</si>
  <si>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</si>
  <si>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</si>
  <si>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</si>
  <si>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</si>
  <si>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</si>
  <si>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</si>
  <si>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</si>
  <si>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</si>
  <si>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</si>
  <si>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</si>
  <si>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</si>
  <si>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</si>
  <si>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</si>
  <si>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</si>
  <si>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</si>
  <si>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</si>
  <si>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</si>
  <si>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</si>
  <si>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</si>
  <si>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</si>
  <si>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</si>
  <si>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</si>
  <si>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</si>
  <si>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</si>
  <si>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</si>
  <si>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</si>
  <si>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</si>
  <si>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</si>
  <si>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</si>
  <si>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</si>
  <si>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</si>
  <si>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</si>
  <si>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</si>
  <si>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</si>
  <si>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</si>
  <si>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</si>
  <si>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</si>
  <si>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</si>
  <si>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</si>
  <si>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</si>
  <si>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</si>
  <si>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</si>
  <si>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</si>
  <si>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</si>
  <si>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</si>
  <si>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</si>
  <si>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</si>
  <si>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</si>
  <si>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</si>
  <si>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</si>
  <si>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</si>
  <si>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</si>
  <si>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</si>
  <si>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</si>
  <si>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</si>
  <si>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</si>
  <si>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</si>
  <si>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</si>
  <si>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</si>
  <si>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</si>
  <si>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</si>
  <si>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</si>
  <si>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</si>
  <si>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</si>
  <si>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</si>
  <si>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</si>
  <si>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</si>
  <si>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</si>
  <si>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</si>
  <si>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</si>
  <si>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</si>
  <si>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</si>
  <si>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</si>
  <si>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</si>
  <si>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</si>
  <si>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</si>
  <si>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</si>
  <si>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</si>
  <si>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</si>
  <si>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</si>
  <si>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</si>
  <si>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</si>
  <si>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</si>
  <si>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</si>
  <si>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</si>
  <si>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</si>
  <si>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</si>
  <si>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</si>
  <si>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</si>
  <si>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</si>
  <si>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</si>
  <si>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</si>
  <si>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</si>
  <si>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</si>
  <si>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</si>
  <si>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</si>
  <si>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</si>
  <si>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</si>
  <si>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</si>
  <si>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</si>
  <si>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</si>
  <si>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</si>
  <si>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</si>
  <si>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</si>
  <si>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</si>
  <si>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</si>
  <si>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</si>
  <si>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</si>
  <si>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</si>
  <si>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</si>
  <si>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</si>
  <si>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</si>
  <si>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</si>
  <si>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</si>
  <si>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</si>
  <si>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</si>
  <si>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</si>
  <si>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</si>
  <si>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</si>
  <si>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</si>
  <si>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</si>
  <si>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</si>
  <si>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</si>
  <si>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</si>
  <si>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</si>
  <si>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</si>
  <si>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</si>
  <si>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</si>
  <si>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</si>
  <si>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</si>
  <si>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</si>
  <si>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</si>
  <si>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</si>
  <si>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</si>
  <si>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</si>
  <si>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</si>
  <si>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</si>
  <si>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</si>
  <si>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</si>
  <si>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</si>
  <si>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</si>
  <si>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</si>
  <si>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</si>
  <si>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</si>
  <si>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</si>
  <si>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</si>
  <si>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</si>
  <si>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</si>
  <si>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</si>
  <si>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</si>
  <si>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</si>
  <si>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</si>
  <si>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</si>
  <si>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</si>
  <si>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</si>
  <si>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</si>
  <si>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</si>
  <si>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</si>
  <si>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</si>
  <si>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</si>
  <si>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</si>
  <si>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</si>
  <si>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</si>
  <si>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</si>
  <si>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</si>
  <si>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</si>
  <si>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</si>
  <si>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</si>
  <si>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</si>
  <si>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</si>
  <si>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</si>
  <si>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</si>
  <si>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</si>
  <si>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</si>
  <si>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</si>
  <si>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</si>
  <si>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</si>
  <si>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</si>
  <si>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</si>
  <si>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</si>
  <si>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</si>
  <si>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</si>
  <si>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</si>
  <si>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</si>
  <si>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</si>
  <si>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</si>
  <si>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</si>
  <si>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</si>
  <si>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</si>
  <si>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</si>
  <si>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</si>
  <si>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</si>
  <si>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</si>
  <si>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</si>
  <si>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</si>
  <si>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</si>
  <si>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</si>
  <si>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</si>
  <si>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</si>
  <si>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</si>
  <si>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</si>
  <si>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</si>
  <si>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</si>
  <si>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</si>
  <si>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</si>
  <si>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</si>
  <si>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</si>
  <si>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</si>
  <si>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</si>
  <si>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</si>
  <si>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</si>
  <si>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</si>
  <si>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</si>
  <si>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</si>
  <si>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</si>
  <si>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</si>
  <si>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</si>
  <si>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</si>
  <si>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</si>
  <si>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</si>
  <si>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</si>
  <si>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</si>
  <si>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</si>
  <si>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</si>
  <si>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</si>
  <si>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</si>
  <si>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</si>
  <si>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</si>
  <si>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</si>
  <si>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</si>
  <si>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</si>
  <si>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</si>
  <si>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</si>
  <si>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</si>
  <si>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</si>
  <si>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</si>
  <si>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</si>
  <si>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</si>
  <si>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</si>
  <si>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</si>
  <si>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</si>
  <si>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</si>
  <si>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</si>
  <si>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</si>
  <si>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</si>
  <si>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</si>
  <si>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</si>
  <si>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</si>
  <si>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</si>
  <si>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</si>
  <si>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</si>
  <si>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</si>
  <si>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</si>
  <si>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</si>
  <si>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</si>
  <si>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</si>
  <si>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</si>
  <si>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</si>
  <si>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</si>
  <si>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</si>
  <si>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</si>
  <si>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</si>
  <si>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</si>
  <si>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</si>
  <si>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</si>
  <si>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</si>
  <si>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</si>
  <si>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</si>
  <si>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</si>
  <si>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</si>
  <si>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</si>
  <si>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</si>
  <si>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</si>
  <si>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</si>
  <si>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</si>
  <si>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</si>
  <si>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</si>
  <si>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</si>
  <si>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</si>
  <si>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</si>
  <si>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</si>
  <si>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</si>
  <si>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</si>
  <si>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</si>
  <si>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</si>
  <si>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</si>
  <si>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</si>
  <si>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</si>
  <si>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</si>
  <si>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</si>
  <si>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</si>
  <si>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</si>
  <si>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</si>
  <si>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</si>
  <si>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</si>
  <si>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</si>
  <si>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</si>
  <si>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</si>
  <si>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</si>
  <si>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</si>
  <si>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</si>
  <si>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</si>
  <si>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</si>
  <si>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</si>
  <si>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</si>
  <si>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</si>
  <si>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</si>
  <si>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</si>
  <si>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</si>
  <si>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</si>
  <si>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</si>
  <si>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</si>
  <si>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</si>
  <si>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</si>
  <si>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</si>
  <si>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</si>
  <si>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</si>
  <si>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</si>
  <si>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</si>
  <si>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</si>
  <si>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</si>
  <si>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</si>
  <si>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</si>
  <si>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</si>
  <si>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</si>
  <si>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</si>
  <si>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</si>
  <si>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</si>
  <si>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</si>
  <si>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</si>
  <si>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</si>
  <si>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</si>
  <si>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</si>
  <si>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</si>
  <si>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</si>
  <si>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</si>
  <si>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</si>
  <si>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</si>
  <si>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</si>
  <si>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</si>
  <si>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</si>
  <si>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</si>
  <si>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</si>
  <si>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</si>
  <si>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</si>
  <si>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</si>
  <si>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</si>
  <si>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</si>
  <si>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</si>
  <si>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</si>
  <si>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</si>
  <si>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</si>
  <si>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</si>
  <si>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</si>
  <si>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</si>
  <si>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</si>
  <si>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</si>
  <si>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</si>
  <si>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</si>
  <si>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</si>
  <si>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</si>
  <si>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</si>
  <si>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</si>
  <si>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</si>
  <si>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</si>
  <si>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</si>
  <si>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</si>
  <si>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</si>
  <si>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</si>
  <si>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</si>
  <si>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</si>
  <si>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</si>
  <si>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</si>
  <si>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</si>
  <si>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</si>
  <si>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</si>
  <si>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</si>
  <si>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</si>
  <si>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</si>
  <si>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</si>
  <si>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</si>
  <si>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</si>
  <si>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</si>
  <si>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</si>
  <si>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</si>
  <si>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</si>
  <si>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</si>
  <si>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</si>
  <si>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</si>
  <si>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</si>
  <si>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</si>
  <si>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</si>
  <si>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</si>
  <si>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</si>
  <si>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</si>
  <si>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</si>
  <si>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</si>
  <si>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</si>
  <si>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</si>
  <si>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</si>
  <si>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</si>
  <si>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</si>
  <si>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</si>
  <si>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</si>
  <si>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</si>
  <si>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</si>
  <si>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</si>
  <si>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</si>
  <si>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</si>
  <si>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</si>
  <si>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</si>
  <si>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</si>
  <si>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</si>
  <si>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</si>
  <si>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</si>
  <si>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</si>
  <si>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</si>
  <si>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</si>
  <si>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</si>
  <si>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</si>
  <si>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</si>
  <si>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</si>
  <si>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</si>
  <si>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</si>
  <si>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</si>
  <si>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</si>
  <si>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</si>
  <si>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</si>
  <si>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</si>
  <si>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</si>
  <si>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</si>
  <si>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</si>
  <si>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</si>
  <si>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</si>
  <si>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</si>
  <si>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</si>
  <si>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</si>
  <si>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</si>
  <si>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</si>
  <si>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</si>
  <si>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</si>
  <si>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</si>
  <si>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</si>
  <si>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</si>
  <si>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</si>
  <si>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</si>
  <si>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</si>
  <si>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</si>
  <si>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</si>
  <si>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</si>
  <si>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</si>
  <si>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</si>
  <si>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</si>
  <si>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</si>
  <si>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</si>
  <si>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</si>
  <si>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</si>
  <si>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</si>
  <si>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</si>
  <si>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</si>
  <si>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</si>
  <si>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</si>
  <si>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</si>
  <si>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</si>
  <si>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</si>
  <si>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</si>
  <si>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</si>
  <si>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</si>
  <si>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</si>
  <si>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</si>
  <si>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</si>
  <si>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</si>
  <si>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</si>
  <si>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</si>
  <si>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</si>
  <si>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</si>
  <si>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</si>
  <si>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</si>
  <si>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</si>
  <si>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</si>
  <si>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</si>
  <si>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</si>
  <si>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</si>
  <si>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</si>
  <si>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</si>
  <si>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</si>
  <si>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</si>
  <si>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</si>
  <si>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</si>
  <si>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</si>
  <si>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</si>
  <si>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</si>
  <si>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</si>
  <si>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</si>
  <si>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</si>
  <si>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</si>
  <si>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</si>
  <si>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</si>
  <si>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</si>
  <si>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</si>
  <si>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</si>
  <si>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</si>
  <si>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</si>
  <si>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</si>
  <si>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</si>
  <si>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</si>
  <si>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</si>
  <si>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</si>
  <si>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</si>
  <si>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</si>
  <si>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</si>
  <si>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</si>
  <si>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</si>
  <si>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</si>
  <si>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</si>
  <si>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</si>
  <si>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</si>
  <si>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</si>
  <si>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</si>
  <si>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</si>
  <si>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</si>
  <si>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</si>
  <si>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</si>
  <si>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</si>
  <si>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</si>
  <si>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</si>
  <si>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</si>
  <si>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</si>
  <si>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</si>
  <si>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</si>
  <si>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</si>
  <si>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</si>
  <si>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</si>
  <si>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</si>
  <si>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</si>
  <si>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</si>
  <si>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</si>
  <si>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</si>
  <si>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</si>
  <si>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</si>
  <si>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</si>
  <si>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</si>
  <si>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</si>
  <si>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</si>
  <si>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</si>
  <si>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</si>
  <si>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</si>
  <si>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</si>
  <si>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</si>
  <si>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</si>
  <si>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</si>
  <si>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</si>
  <si>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</si>
  <si>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</si>
  <si>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</si>
  <si>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</si>
  <si>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</si>
  <si>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</si>
  <si>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</si>
  <si>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</si>
  <si>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</si>
  <si>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</si>
  <si>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</si>
  <si>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</si>
  <si>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</si>
  <si>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</si>
  <si>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</si>
  <si>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</si>
  <si>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</si>
  <si>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</si>
  <si>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</si>
  <si>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</si>
  <si>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</si>
  <si>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</si>
  <si>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</si>
  <si>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</si>
  <si>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</si>
  <si>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</si>
  <si>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</si>
  <si>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</si>
  <si>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</si>
  <si>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</si>
  <si>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</si>
  <si>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</si>
  <si>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</si>
  <si>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</si>
  <si>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</si>
  <si>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</si>
  <si>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</si>
  <si>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</si>
  <si>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</si>
  <si>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</si>
  <si>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</si>
  <si>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</si>
  <si>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</si>
  <si>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</si>
  <si>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</si>
  <si>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</si>
  <si>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</si>
  <si>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</si>
  <si>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</si>
  <si>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</si>
  <si>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</si>
  <si>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</si>
  <si>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</si>
  <si>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</si>
  <si>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</si>
  <si>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</si>
  <si>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</si>
  <si>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</si>
  <si>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</si>
  <si>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</si>
  <si>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</si>
  <si>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</si>
  <si>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</si>
  <si>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</si>
  <si>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</si>
  <si>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</si>
  <si>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</si>
  <si>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</si>
  <si>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</si>
  <si>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</si>
  <si>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</si>
  <si>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</si>
  <si>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</si>
  <si>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</si>
  <si>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</si>
  <si>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</si>
  <si>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</si>
  <si>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</si>
  <si>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</si>
  <si>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</si>
  <si>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</si>
  <si>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</si>
  <si>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</si>
  <si>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</si>
  <si>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</si>
  <si>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</si>
  <si>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</si>
  <si>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</si>
  <si>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</si>
  <si>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</si>
  <si>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</si>
  <si>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</si>
  <si>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</si>
  <si>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</si>
  <si>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</si>
  <si>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</si>
  <si>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</si>
  <si>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</si>
  <si>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</si>
  <si>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</si>
  <si>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</si>
  <si>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</si>
  <si>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</si>
  <si>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</si>
  <si>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</si>
  <si>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</si>
  <si>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</si>
  <si>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</si>
  <si>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</si>
  <si>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</si>
  <si>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</si>
  <si>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</si>
  <si>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</si>
  <si>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</si>
  <si>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</si>
  <si>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</si>
  <si>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</si>
  <si>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</si>
  <si>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</si>
  <si>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</si>
  <si>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</si>
  <si>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</si>
  <si>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</si>
  <si>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</si>
  <si>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</si>
  <si>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</si>
  <si>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</si>
  <si>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</si>
  <si>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</si>
  <si>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</si>
  <si>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</si>
  <si>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</si>
  <si>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</si>
  <si>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</si>
  <si>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</si>
  <si>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</si>
  <si>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</si>
  <si>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</si>
  <si>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</si>
  <si>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</si>
  <si>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</si>
  <si>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</si>
  <si>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</si>
  <si>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</si>
  <si>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</si>
  <si>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</si>
  <si>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</si>
  <si>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</si>
  <si>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</si>
  <si>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</si>
  <si>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</si>
  <si>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</si>
  <si>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</si>
  <si>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</si>
  <si>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</si>
  <si>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</si>
  <si>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</si>
  <si>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</si>
  <si>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</si>
  <si>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</si>
  <si>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</si>
  <si>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</si>
  <si>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</si>
  <si>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</si>
  <si>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</si>
  <si>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</si>
  <si>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</si>
  <si>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</si>
  <si>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</si>
  <si>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</si>
  <si>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</si>
  <si>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</si>
  <si>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</si>
  <si>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</si>
  <si>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</si>
  <si>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</si>
  <si>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</si>
  <si>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</si>
  <si>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</si>
  <si>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</si>
  <si>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</si>
  <si>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</si>
  <si>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</si>
  <si>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</si>
  <si>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</si>
  <si>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</si>
  <si>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</si>
  <si>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</si>
  <si>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</si>
  <si>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</si>
  <si>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</si>
  <si>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</si>
  <si>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</si>
  <si>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</si>
  <si>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</si>
  <si>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</si>
  <si>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</si>
  <si>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</si>
  <si>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</si>
  <si>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</si>
  <si>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</si>
  <si>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</si>
  <si>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</si>
  <si>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</si>
  <si>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</si>
  <si>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</si>
  <si>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</si>
  <si>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</si>
  <si>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</si>
  <si>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</si>
  <si>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</si>
  <si>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</si>
  <si>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</si>
  <si>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</si>
  <si>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</si>
  <si>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</si>
  <si>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</si>
  <si>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</si>
  <si>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</si>
  <si>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</si>
  <si>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</si>
  <si>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</si>
  <si>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</si>
  <si>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</si>
  <si>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</si>
  <si>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</si>
  <si>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</si>
  <si>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</si>
  <si>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</si>
  <si>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</si>
  <si>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</si>
  <si>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</si>
  <si>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</si>
  <si>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</si>
  <si>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</si>
  <si>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</si>
  <si>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</si>
  <si>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</si>
  <si>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</si>
  <si>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</si>
  <si>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</si>
  <si>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</si>
  <si>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</si>
  <si>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</si>
  <si>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</si>
  <si>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</si>
  <si>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</si>
  <si>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</si>
  <si>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</si>
  <si>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</si>
  <si>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</si>
  <si>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</si>
  <si>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</si>
  <si>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</si>
  <si>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</si>
  <si>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</si>
  <si>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</si>
  <si>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</si>
  <si>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</si>
  <si>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</si>
  <si>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</si>
  <si>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</si>
  <si>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</si>
  <si>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</si>
  <si>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</si>
  <si>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</si>
  <si>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</si>
  <si>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</si>
  <si>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</si>
  <si>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</si>
  <si>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</si>
  <si>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</si>
  <si>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</si>
  <si>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</si>
  <si>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</si>
  <si>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</si>
  <si>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</si>
  <si>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</si>
  <si>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</si>
  <si>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</si>
  <si>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</si>
  <si>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</si>
  <si>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</si>
  <si>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</si>
  <si>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</si>
  <si>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</si>
  <si>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</si>
  <si>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</si>
  <si>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</si>
  <si>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</si>
  <si>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</si>
  <si>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</si>
  <si>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</si>
  <si>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</si>
  <si>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</si>
  <si>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</si>
  <si>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</si>
  <si>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</si>
  <si>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</si>
  <si>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</si>
  <si>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</si>
  <si>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</si>
  <si>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</si>
  <si>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</si>
  <si>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</si>
  <si>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</si>
  <si>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</si>
  <si>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</si>
  <si>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</si>
  <si>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</si>
  <si>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</si>
  <si>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</si>
  <si>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</si>
  <si>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</si>
  <si>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</si>
  <si>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</si>
  <si>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</si>
  <si>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</si>
  <si>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</si>
  <si>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</si>
  <si>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</si>
  <si>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</si>
  <si>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</si>
  <si>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</si>
  <si>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</si>
  <si>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</si>
  <si>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</si>
  <si>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</si>
  <si>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</si>
  <si>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</si>
  <si>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</si>
  <si>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</si>
  <si>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</si>
  <si>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</si>
  <si>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</si>
  <si>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</si>
  <si>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</si>
  <si>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</si>
  <si>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</si>
  <si>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</si>
  <si>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</si>
  <si>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</si>
  <si>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</si>
  <si>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</si>
  <si>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</si>
  <si>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</si>
  <si>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</si>
  <si>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</si>
  <si>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</si>
  <si>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</si>
  <si>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</si>
  <si>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</si>
  <si>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</si>
  <si>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</si>
  <si>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</si>
  <si>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</si>
  <si>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</si>
  <si>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</si>
  <si>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</si>
  <si>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</si>
  <si>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</si>
  <si>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</si>
  <si>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</si>
  <si>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</si>
  <si>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</si>
  <si>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</si>
  <si>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</si>
  <si>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</si>
  <si>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</si>
  <si>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</si>
  <si>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</si>
  <si>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</si>
  <si>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</si>
  <si>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</si>
  <si>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</si>
  <si>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</si>
  <si>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</si>
  <si>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</si>
  <si>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</si>
  <si>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</si>
  <si>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</si>
  <si>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</si>
  <si>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</si>
  <si>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</si>
  <si>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</si>
  <si>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</si>
  <si>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</si>
  <si>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</si>
  <si>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</si>
  <si>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</si>
  <si>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</si>
  <si>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</si>
  <si>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</si>
  <si>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</si>
  <si>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</si>
  <si>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</si>
  <si>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</si>
  <si>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</si>
  <si>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</si>
  <si>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</si>
  <si>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</si>
  <si>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</si>
  <si>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</si>
  <si>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</si>
  <si>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</si>
  <si>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</si>
  <si>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</si>
  <si>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</si>
  <si>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</si>
  <si>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</si>
  <si>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</si>
  <si>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</si>
  <si>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</si>
  <si>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</si>
  <si>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</si>
  <si>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</si>
  <si>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</si>
  <si>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</si>
  <si>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</si>
  <si>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</si>
  <si>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</si>
  <si>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</si>
  <si>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</si>
  <si>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</si>
  <si>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</si>
  <si>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</si>
  <si>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</si>
  <si>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</si>
  <si>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</si>
  <si>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</si>
  <si>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</si>
  <si>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</si>
  <si>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</si>
  <si>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</si>
  <si>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</si>
  <si>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</si>
  <si>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</si>
  <si>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</si>
  <si>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</si>
  <si>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</si>
  <si>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</si>
  <si>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</si>
  <si>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</si>
  <si>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</si>
  <si>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</si>
  <si>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</si>
  <si>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</si>
  <si>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</si>
  <si>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</si>
  <si>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</si>
  <si>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</si>
  <si>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</si>
  <si>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</si>
  <si>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</si>
  <si>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</si>
  <si>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</si>
  <si>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</si>
  <si>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</si>
  <si>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</si>
  <si>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</si>
  <si>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</si>
  <si>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</si>
  <si>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</si>
  <si>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</si>
  <si>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</si>
  <si>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</si>
  <si>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</si>
  <si>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</si>
  <si>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</si>
  <si>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</si>
  <si>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</si>
  <si>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</si>
  <si>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</si>
  <si>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</si>
  <si>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</si>
  <si>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</si>
  <si>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</si>
  <si>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</si>
  <si>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</si>
  <si>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</si>
  <si>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</si>
  <si>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</si>
  <si>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</si>
  <si>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</si>
  <si>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</si>
  <si>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</si>
  <si>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</si>
  <si>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</si>
  <si>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</si>
  <si>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</si>
  <si>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</si>
  <si>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</si>
  <si>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</si>
  <si>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</si>
  <si>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</si>
  <si>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</si>
  <si>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</si>
  <si>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</si>
  <si>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</si>
  <si>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</si>
  <si>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</si>
  <si>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</si>
  <si>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</si>
  <si>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</si>
  <si>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</si>
  <si>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</si>
  <si>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</si>
  <si>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</si>
  <si>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</si>
  <si>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</si>
  <si>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</si>
  <si>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</si>
  <si>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</si>
  <si>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</si>
  <si>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</si>
  <si>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</si>
  <si>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</si>
  <si>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</si>
  <si>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</si>
  <si>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</si>
  <si>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</si>
  <si>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</si>
  <si>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</si>
  <si>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</si>
  <si>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</si>
  <si>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</si>
  <si>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</si>
  <si>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</si>
  <si>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</si>
  <si>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</si>
  <si>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</si>
  <si>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</si>
  <si>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</si>
  <si>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</si>
  <si>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</si>
  <si>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</si>
  <si>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</si>
  <si>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</si>
  <si>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</si>
  <si>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</si>
  <si>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</si>
  <si>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</si>
  <si>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</si>
  <si>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</si>
  <si>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</si>
  <si>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</si>
  <si>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</si>
  <si>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</si>
  <si>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</si>
  <si>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</si>
  <si>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</si>
  <si>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</si>
  <si>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</si>
  <si>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</si>
  <si>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</si>
  <si>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</si>
  <si>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</si>
  <si>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</si>
  <si>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</si>
  <si>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</si>
  <si>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</si>
  <si>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</si>
  <si>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</si>
  <si>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</si>
  <si>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</si>
  <si>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</si>
  <si>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</si>
  <si>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</si>
  <si>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</si>
  <si>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</si>
  <si>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</si>
  <si>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</si>
  <si>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</si>
  <si>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</si>
  <si>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</si>
  <si>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</si>
  <si>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</si>
  <si>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</si>
  <si>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</si>
  <si>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</si>
  <si>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</si>
  <si>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</si>
  <si>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</si>
  <si>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</si>
  <si>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</si>
  <si>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</si>
  <si>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</si>
  <si>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</si>
  <si>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</si>
  <si>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</si>
  <si>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</si>
  <si>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</si>
  <si>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</si>
  <si>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</si>
  <si>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</si>
  <si>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</si>
  <si>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</si>
  <si>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</si>
  <si>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</si>
  <si>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</si>
  <si>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</si>
  <si>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</si>
  <si>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</si>
  <si>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</si>
  <si>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</si>
  <si>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</si>
  <si>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</si>
  <si>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</si>
  <si>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</si>
  <si>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</si>
  <si>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</si>
  <si>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</si>
  <si>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</si>
  <si>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</si>
  <si>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</si>
  <si>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</si>
  <si>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</si>
  <si>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</si>
  <si>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</si>
  <si>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</si>
  <si>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</si>
  <si>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</si>
  <si>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</si>
  <si>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</si>
  <si>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</si>
  <si>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</si>
  <si>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</si>
  <si>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</si>
  <si>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</si>
  <si>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</si>
  <si>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</si>
  <si>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</si>
  <si>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</si>
  <si>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</si>
  <si>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</si>
  <si>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</si>
  <si>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</si>
  <si>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</si>
  <si>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</si>
  <si>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</si>
  <si>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</si>
  <si>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</si>
  <si>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</si>
  <si>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</si>
  <si>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</si>
  <si>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</si>
  <si>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</si>
  <si>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</si>
  <si>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</si>
  <si>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</si>
  <si>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</si>
  <si>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</si>
  <si>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</si>
  <si>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</si>
  <si>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</si>
  <si>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</si>
  <si>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</si>
  <si>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</si>
  <si>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</si>
  <si>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</si>
  <si>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</si>
  <si>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</si>
  <si>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</si>
  <si>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</si>
  <si>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</si>
  <si>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</si>
  <si>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</si>
  <si>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</si>
  <si>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</si>
  <si>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</si>
  <si>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</si>
  <si>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</si>
  <si>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</si>
  <si>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</si>
  <si>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</si>
  <si>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</si>
  <si>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</si>
  <si>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</si>
  <si>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</si>
  <si>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</si>
  <si>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</si>
  <si>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</si>
  <si>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</si>
  <si>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</si>
  <si>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</si>
  <si>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</si>
  <si>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</si>
  <si>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</si>
  <si>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</si>
  <si>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</si>
  <si>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</si>
  <si>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</si>
  <si>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</si>
  <si>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</si>
  <si>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</si>
  <si>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</si>
  <si>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</si>
  <si>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</si>
  <si>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</si>
  <si>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</si>
  <si>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</si>
  <si>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</si>
  <si>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</si>
  <si>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</si>
  <si>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</si>
  <si>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</si>
  <si>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</si>
  <si>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</si>
  <si>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</si>
  <si>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</si>
  <si>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</si>
  <si>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</si>
  <si>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</si>
  <si>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</si>
  <si>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</si>
  <si>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</si>
  <si>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</si>
  <si>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</si>
  <si>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</si>
  <si>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</si>
  <si>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</si>
  <si>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</si>
  <si>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</si>
  <si>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</si>
  <si>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</si>
  <si>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</si>
  <si>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</si>
  <si>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</si>
  <si>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</si>
  <si>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</si>
  <si>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</si>
  <si>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</si>
  <si>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</si>
  <si>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</si>
  <si>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</si>
  <si>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</si>
  <si>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</si>
  <si>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</si>
  <si>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</si>
  <si>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</si>
  <si>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</si>
  <si>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</si>
  <si>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</si>
  <si>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</si>
  <si>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</si>
  <si>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</si>
  <si>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</si>
  <si>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</si>
  <si>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</si>
  <si>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</si>
  <si>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</si>
  <si>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</si>
  <si>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</si>
  <si>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</si>
  <si>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</si>
  <si>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</si>
  <si>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</si>
  <si>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</si>
  <si>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</si>
  <si>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</si>
  <si>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</si>
  <si>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</si>
  <si>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</si>
  <si>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</si>
  <si>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</si>
  <si>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</si>
  <si>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</si>
  <si>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</si>
  <si>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</si>
  <si>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</si>
  <si>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</si>
  <si>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</si>
  <si>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</si>
  <si>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</si>
  <si>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</si>
  <si>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</si>
  <si>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</si>
  <si>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</si>
  <si>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</si>
  <si>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</si>
  <si>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</si>
  <si>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</si>
  <si>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</si>
  <si>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</si>
  <si>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</si>
  <si>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</si>
  <si>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</si>
  <si>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</si>
  <si>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</si>
  <si>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</si>
  <si>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</si>
  <si>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</si>
  <si>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</si>
  <si>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</si>
  <si>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</si>
  <si>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</si>
  <si>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</si>
  <si>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</si>
  <si>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</si>
  <si>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</si>
  <si>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</si>
  <si>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</si>
  <si>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</si>
  <si>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</si>
  <si>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</si>
  <si>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</si>
  <si>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</si>
  <si>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</si>
  <si>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</si>
  <si>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</si>
  <si>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</si>
  <si>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</si>
  <si>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</si>
  <si>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</si>
  <si>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</si>
  <si>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</si>
  <si>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</si>
  <si>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</si>
  <si>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</si>
  <si>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</si>
  <si>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</si>
  <si>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</si>
  <si>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</si>
  <si>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</si>
  <si>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</si>
  <si>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</si>
  <si>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</si>
  <si>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</si>
  <si>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</si>
  <si>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</si>
  <si>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</si>
  <si>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</si>
  <si>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</si>
  <si>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</si>
  <si>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</si>
  <si>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</si>
  <si>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</si>
  <si>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</si>
  <si>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</si>
  <si>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</si>
  <si>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</si>
  <si>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</si>
  <si>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</si>
  <si>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</si>
  <si>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</si>
  <si>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</si>
  <si>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</si>
  <si>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</si>
  <si>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</si>
  <si>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</si>
  <si>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</si>
  <si>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</si>
  <si>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</si>
  <si>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</si>
  <si>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</si>
  <si>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</si>
  <si>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</si>
  <si>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</si>
  <si>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</si>
  <si>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</si>
  <si>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</si>
  <si>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</si>
  <si>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</si>
  <si>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</si>
  <si>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</si>
  <si>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</si>
  <si>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</si>
  <si>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</si>
  <si>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</si>
  <si>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</si>
  <si>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</si>
  <si>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</si>
  <si>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</si>
  <si>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</si>
  <si>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</si>
  <si>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</si>
  <si>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</si>
  <si>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</si>
  <si>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</si>
  <si>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</si>
  <si>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</si>
  <si>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</si>
  <si>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</si>
  <si>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</si>
  <si>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</si>
  <si>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</si>
  <si>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</si>
  <si>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</si>
  <si>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</si>
  <si>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</si>
  <si>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</si>
  <si>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</si>
  <si>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</si>
  <si>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</si>
  <si>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</si>
  <si>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</si>
  <si>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</si>
  <si>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</si>
  <si>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</si>
  <si>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</si>
  <si>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</si>
  <si>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</si>
  <si>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</si>
  <si>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</si>
  <si>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</si>
  <si>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</si>
  <si>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</si>
  <si>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</si>
  <si>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</si>
  <si>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</si>
  <si>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</si>
  <si>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</si>
  <si>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</si>
  <si>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</si>
  <si>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</si>
  <si>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</si>
  <si>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</si>
  <si>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</si>
  <si>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</si>
  <si>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</si>
  <si>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</si>
  <si>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</si>
  <si>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</si>
  <si>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</si>
  <si>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</si>
  <si>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</si>
  <si>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</si>
  <si>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</si>
  <si>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</si>
  <si>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</si>
  <si>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</si>
  <si>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</si>
  <si>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</si>
  <si>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</si>
  <si>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</si>
  <si>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</si>
  <si>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</si>
  <si>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</si>
  <si>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</si>
  <si>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</si>
  <si>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</si>
  <si>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</si>
  <si>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</si>
  <si>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</si>
  <si>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</si>
  <si>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</si>
  <si>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</si>
  <si>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</si>
  <si>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</si>
  <si>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</si>
  <si>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</si>
  <si>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</si>
  <si>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</si>
  <si>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</si>
  <si>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</si>
  <si>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</si>
  <si>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</si>
  <si>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</si>
  <si>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</si>
  <si>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</si>
  <si>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</si>
  <si>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</si>
  <si>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</si>
  <si>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</si>
  <si>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</si>
  <si>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</si>
  <si>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</si>
  <si>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</si>
  <si>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</si>
  <si>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</si>
  <si>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</si>
  <si>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</si>
  <si>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</si>
  <si>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</si>
  <si>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</si>
  <si>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</si>
  <si>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</si>
  <si>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</si>
  <si>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</si>
  <si>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</si>
  <si>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</si>
  <si>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</si>
  <si>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</si>
  <si>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</si>
  <si>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</si>
  <si>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</si>
  <si>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</si>
  <si>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</si>
  <si>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</si>
  <si>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</si>
  <si>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</si>
  <si>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</si>
  <si>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</si>
  <si>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</si>
  <si>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</si>
  <si>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</si>
  <si>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</si>
  <si>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</si>
  <si>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</si>
  <si>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</si>
  <si>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</si>
  <si>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</si>
  <si>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</si>
  <si>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</si>
  <si>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</si>
  <si>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</si>
  <si>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</si>
  <si>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</si>
  <si>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</si>
  <si>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</si>
  <si>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</si>
  <si>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</si>
  <si>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</si>
  <si>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</si>
  <si>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</si>
  <si>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</si>
  <si>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</si>
  <si>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</si>
  <si>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</si>
  <si>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</si>
  <si>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</si>
  <si>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</si>
  <si>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</si>
  <si>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</si>
  <si>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</si>
  <si>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</si>
  <si>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</si>
  <si>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</si>
  <si>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</si>
  <si>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</si>
  <si>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</si>
  <si>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</si>
  <si>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</si>
  <si>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</si>
  <si>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</si>
  <si>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</si>
  <si>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</si>
  <si>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</si>
  <si>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</si>
  <si>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</si>
  <si>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</si>
  <si>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</si>
  <si>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</si>
  <si>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</si>
  <si>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</si>
  <si>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</si>
  <si>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</si>
  <si>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</si>
  <si>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</si>
  <si>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</si>
  <si>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</si>
  <si>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</si>
  <si>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</si>
  <si>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</si>
  <si>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</si>
  <si>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</si>
  <si>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</si>
  <si>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</si>
  <si>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</si>
  <si>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</si>
  <si>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</si>
  <si>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</si>
  <si>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</si>
  <si>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</si>
  <si>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</si>
  <si>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</si>
  <si>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</si>
  <si>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</si>
  <si>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</si>
  <si>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</si>
  <si>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</si>
  <si>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</si>
  <si>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</si>
  <si>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</si>
  <si>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</si>
  <si>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</si>
  <si>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</si>
  <si>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</si>
  <si>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</si>
  <si>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</si>
  <si>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</si>
  <si>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</si>
  <si>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</si>
  <si>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</si>
  <si>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</si>
  <si>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</si>
  <si>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</si>
  <si>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</si>
  <si>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</si>
  <si>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</si>
  <si>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</si>
  <si>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</si>
  <si>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</si>
  <si>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</si>
  <si>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</si>
  <si>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</si>
  <si>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</si>
  <si>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</si>
  <si>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</si>
  <si>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</si>
  <si>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</si>
  <si>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</si>
  <si>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</si>
  <si>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</si>
  <si>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</si>
  <si>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</si>
  <si>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</si>
  <si>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</si>
  <si>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</si>
  <si>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</si>
  <si>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</si>
  <si>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</si>
  <si>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</si>
  <si>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</si>
  <si>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</si>
  <si>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</si>
  <si>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</si>
  <si>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</si>
  <si>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</si>
  <si>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</si>
  <si>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</si>
  <si>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</si>
  <si>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</si>
  <si>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</si>
  <si>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</si>
  <si>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</si>
  <si>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</si>
  <si>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</si>
  <si>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</si>
  <si>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</si>
  <si>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</si>
  <si>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</si>
  <si>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</si>
  <si>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</si>
  <si>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</si>
  <si>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</si>
  <si>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</si>
  <si>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</si>
  <si>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</si>
  <si>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</si>
  <si>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</si>
  <si>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</si>
  <si>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</si>
  <si>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</si>
  <si>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</si>
  <si>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</si>
  <si>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</si>
  <si>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</si>
  <si>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</si>
  <si>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</si>
  <si>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</si>
  <si>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</si>
  <si>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</si>
  <si>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</si>
  <si>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</si>
  <si>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</si>
  <si>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</si>
  <si>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</si>
  <si>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</si>
  <si>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</si>
  <si>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</si>
  <si>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</si>
  <si>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</si>
  <si>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</si>
  <si>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</si>
  <si>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</si>
  <si>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</si>
  <si>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</si>
  <si>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</si>
  <si>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</si>
  <si>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</si>
  <si>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</si>
  <si>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</si>
  <si>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</si>
  <si>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</si>
  <si>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</si>
  <si>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</si>
  <si>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</si>
  <si>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</si>
  <si>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</si>
  <si>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</si>
  <si>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</si>
  <si>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</si>
  <si>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</si>
  <si>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</si>
  <si>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</si>
  <si>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</si>
  <si>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</si>
  <si>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</si>
  <si>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</si>
  <si>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</si>
  <si>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</si>
  <si>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</si>
  <si>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</si>
  <si>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</si>
  <si>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</si>
  <si>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</si>
  <si>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</si>
  <si>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</si>
  <si>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</si>
  <si>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</si>
  <si>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</si>
  <si>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</si>
  <si>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</si>
  <si>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</si>
  <si>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</si>
  <si>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</si>
  <si>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</si>
  <si>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</si>
  <si>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</si>
  <si>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</si>
  <si>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</si>
  <si>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</si>
  <si>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</si>
  <si>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</si>
  <si>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</si>
  <si>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</si>
  <si>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</si>
  <si>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</si>
  <si>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</si>
  <si>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</si>
  <si>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</si>
  <si>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</si>
  <si>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</si>
  <si>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</si>
  <si>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</si>
  <si>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</si>
  <si>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</si>
  <si>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</si>
  <si>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</si>
  <si>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</si>
  <si>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</si>
  <si>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</si>
  <si>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</si>
  <si>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</si>
  <si>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</si>
  <si>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</si>
  <si>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</si>
  <si>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</si>
  <si>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</si>
  <si>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</si>
  <si>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</si>
  <si>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</si>
  <si>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</si>
  <si>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</si>
  <si>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</si>
  <si>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</si>
  <si>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</si>
  <si>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</si>
  <si>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</si>
  <si>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</si>
  <si>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</si>
  <si>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</si>
  <si>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</si>
  <si>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</si>
  <si>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</si>
  <si>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</si>
  <si>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</si>
  <si>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</si>
  <si>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</si>
  <si>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</si>
  <si>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</si>
  <si>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</si>
  <si>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</si>
  <si>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</si>
  <si>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</si>
  <si>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</si>
  <si>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</si>
  <si>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</si>
  <si>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</si>
  <si>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</si>
  <si>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</si>
  <si>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</si>
  <si>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</si>
  <si>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</si>
  <si>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</si>
  <si>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</si>
  <si>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</si>
  <si>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</si>
  <si>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</si>
  <si>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</si>
  <si>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</si>
  <si>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</si>
  <si>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</si>
  <si>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</si>
  <si>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</si>
  <si>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</si>
  <si>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</si>
  <si>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</si>
  <si>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</si>
  <si>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</si>
  <si>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</si>
  <si>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</si>
  <si>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</si>
  <si>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</si>
  <si>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</si>
  <si>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</si>
  <si>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</si>
  <si>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</si>
  <si>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</si>
  <si>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</si>
  <si>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</si>
  <si>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</si>
  <si>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</si>
  <si>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</si>
  <si>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</si>
  <si>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</si>
  <si>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</si>
  <si>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</si>
  <si>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</si>
  <si>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</si>
  <si>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</si>
  <si>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</si>
  <si>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</si>
  <si>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</si>
  <si>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</si>
  <si>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</si>
  <si>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</si>
  <si>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</si>
  <si>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</si>
  <si>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</si>
  <si>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</si>
  <si>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</si>
  <si>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</si>
  <si>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</si>
  <si>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</si>
  <si>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</si>
  <si>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</si>
  <si>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</si>
  <si>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</si>
  <si>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</si>
  <si>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</si>
  <si>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</si>
  <si>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</si>
  <si>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</si>
  <si>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</si>
  <si>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</si>
  <si>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</si>
  <si>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</si>
  <si>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</si>
  <si>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</si>
  <si>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</si>
  <si>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</si>
  <si>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</si>
  <si>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</si>
  <si>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</si>
  <si>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</si>
  <si>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</si>
  <si>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</si>
  <si>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</si>
  <si>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</si>
  <si>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</si>
  <si>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</si>
  <si>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</si>
  <si>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</si>
  <si>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</si>
  <si>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</si>
  <si>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</si>
  <si>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</si>
  <si>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</si>
  <si>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</si>
  <si>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</si>
  <si>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</si>
  <si>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</si>
  <si>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</si>
  <si>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</si>
  <si>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</si>
  <si>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</si>
  <si>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</si>
  <si>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</si>
  <si>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</si>
  <si>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</si>
  <si>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</si>
  <si>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</si>
  <si>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</si>
  <si>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</si>
  <si>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</si>
  <si>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</si>
  <si>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</si>
  <si>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</si>
  <si>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</si>
  <si>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</si>
  <si>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</si>
  <si>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</si>
  <si>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</si>
  <si>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</si>
  <si>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</si>
  <si>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</si>
  <si>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</si>
  <si>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</si>
  <si>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</si>
  <si>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</si>
  <si>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</si>
  <si>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</si>
  <si>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</si>
  <si>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</si>
  <si>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</si>
  <si>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</si>
  <si>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</si>
  <si>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</si>
  <si>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</si>
  <si>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</si>
  <si>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</si>
  <si>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</si>
  <si>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</si>
  <si>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</si>
  <si>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</si>
  <si>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</si>
  <si>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</si>
  <si>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</si>
  <si>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</si>
  <si>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</si>
  <si>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</si>
  <si>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</si>
  <si>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</si>
  <si>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</si>
  <si>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</si>
  <si>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</si>
  <si>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</si>
  <si>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</si>
  <si>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</si>
  <si>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</si>
  <si>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</si>
  <si>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</si>
  <si>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</si>
  <si>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</si>
  <si>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</si>
  <si>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</si>
  <si>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</si>
  <si>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</si>
  <si>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</si>
  <si>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</si>
  <si>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</si>
  <si>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</si>
  <si>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</si>
  <si>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</si>
  <si>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</si>
  <si>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</si>
  <si>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</si>
  <si>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</si>
  <si>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</si>
  <si>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</si>
  <si>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</si>
  <si>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</si>
  <si>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</si>
  <si>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</si>
  <si>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</si>
  <si>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</si>
  <si>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</si>
  <si>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</si>
  <si>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</si>
  <si>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</si>
  <si>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</si>
  <si>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</si>
  <si>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</si>
  <si>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</si>
  <si>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</si>
  <si>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</si>
  <si>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</si>
  <si>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</si>
  <si>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</si>
  <si>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</si>
  <si>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</si>
  <si>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</si>
  <si>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</si>
  <si>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</si>
  <si>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</si>
  <si>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</si>
  <si>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</si>
  <si>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</si>
  <si>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</si>
  <si>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</si>
  <si>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</si>
  <si>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</si>
  <si>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</si>
  <si>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</si>
  <si>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</si>
  <si>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</si>
  <si>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</si>
  <si>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</si>
  <si>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</si>
  <si>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</si>
  <si>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</si>
  <si>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</si>
  <si>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</si>
  <si>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</si>
  <si>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</si>
  <si>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</si>
  <si>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</si>
  <si>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</si>
  <si>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</si>
  <si>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</si>
  <si>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</si>
  <si>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</si>
  <si>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</si>
  <si>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</si>
  <si>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</si>
  <si>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</si>
  <si>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</si>
  <si>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</si>
  <si>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</si>
  <si>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</si>
  <si>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</si>
  <si>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</si>
  <si>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</si>
  <si>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</si>
  <si>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</si>
  <si>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</si>
  <si>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</si>
  <si>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</si>
  <si>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</si>
  <si>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</si>
  <si>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</si>
  <si>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</si>
  <si>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</si>
  <si>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</si>
  <si>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</si>
  <si>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</si>
  <si>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</si>
  <si>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</si>
  <si>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</si>
  <si>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</si>
  <si>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</si>
  <si>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</si>
  <si>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</si>
  <si>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</si>
  <si>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</si>
  <si>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</si>
  <si>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</si>
  <si>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</si>
  <si>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</si>
  <si>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</si>
  <si>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</si>
  <si>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</si>
  <si>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</si>
  <si>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</si>
  <si>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</si>
  <si>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</si>
  <si>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</si>
  <si>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</si>
  <si>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</si>
  <si>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</si>
  <si>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</si>
  <si>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</si>
  <si>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</si>
  <si>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</si>
  <si>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</si>
  <si>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</si>
  <si>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</si>
  <si>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</si>
  <si>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</si>
  <si>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</si>
  <si>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</si>
  <si>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</si>
  <si>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</si>
  <si>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</si>
  <si>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</si>
  <si>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</si>
  <si>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</si>
  <si>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</si>
  <si>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</si>
  <si>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</si>
  <si>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</si>
  <si>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</si>
  <si>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</si>
  <si>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</si>
  <si>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</si>
  <si>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</si>
  <si>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</si>
  <si>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</si>
  <si>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</si>
  <si>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</si>
  <si>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</si>
  <si>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</si>
  <si>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</si>
  <si>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</si>
  <si>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</si>
  <si>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</si>
  <si>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</si>
  <si>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</si>
  <si>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</si>
  <si>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</si>
  <si>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</si>
  <si>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</si>
  <si>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</si>
  <si>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</si>
  <si>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</si>
  <si>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</si>
  <si>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</si>
  <si>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</si>
  <si>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</si>
  <si>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</si>
  <si>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</si>
  <si>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</si>
  <si>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</si>
  <si>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</si>
  <si>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</si>
  <si>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</si>
  <si>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</si>
  <si>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</si>
  <si>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</si>
  <si>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</si>
  <si>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</si>
  <si>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</si>
  <si>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</si>
  <si>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</si>
  <si>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</si>
  <si>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</si>
  <si>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</si>
  <si>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</si>
  <si>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</si>
  <si>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</si>
  <si>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</si>
  <si>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</si>
  <si>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</si>
  <si>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</si>
  <si>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</si>
  <si>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</si>
  <si>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</si>
  <si>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</si>
  <si>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</si>
  <si>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</si>
  <si>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</si>
  <si>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</si>
  <si>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</si>
  <si>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</si>
  <si>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</si>
  <si>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</si>
  <si>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</si>
  <si>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</si>
  <si>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</si>
  <si>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</si>
  <si>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</si>
  <si>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</si>
  <si>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</si>
  <si>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</si>
  <si>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</si>
  <si>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</si>
  <si>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</si>
  <si>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</si>
  <si>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</si>
  <si>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</si>
  <si>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</si>
  <si>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</si>
  <si>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</si>
  <si>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</si>
  <si>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</si>
  <si>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</si>
  <si>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</si>
  <si>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</si>
  <si>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</si>
  <si>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</si>
  <si>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</si>
  <si>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</si>
  <si>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</si>
  <si>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</si>
  <si>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</si>
  <si>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</si>
  <si>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</si>
  <si>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</si>
  <si>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</si>
  <si>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</si>
  <si>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</si>
  <si>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</si>
  <si>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</si>
  <si>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</si>
  <si>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</si>
  <si>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</si>
  <si>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</si>
  <si>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</si>
  <si>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</si>
  <si>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</si>
  <si>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</si>
  <si>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</si>
  <si>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</si>
  <si>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</si>
  <si>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</si>
  <si>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</si>
  <si>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</si>
  <si>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</si>
  <si>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</si>
  <si>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</si>
  <si>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</si>
  <si>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</si>
  <si>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</si>
  <si>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</si>
  <si>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</si>
  <si>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</si>
  <si>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</si>
  <si>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</si>
  <si>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</si>
  <si>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</si>
  <si>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</si>
  <si>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</si>
  <si>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</si>
  <si>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</si>
  <si>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</si>
  <si>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</si>
  <si>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</si>
  <si>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</si>
  <si>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</si>
  <si>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</si>
  <si>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</si>
  <si>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</si>
  <si>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</si>
  <si>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</si>
  <si>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</si>
  <si>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</si>
  <si>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</si>
  <si>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</si>
  <si>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</si>
  <si>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</si>
  <si>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</si>
  <si>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</si>
  <si>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</si>
  <si>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</si>
  <si>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</si>
  <si>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</si>
  <si>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</si>
  <si>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</si>
  <si>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</si>
  <si>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</si>
  <si>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</si>
  <si>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</si>
  <si>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</si>
  <si>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</si>
  <si>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</si>
  <si>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</si>
  <si>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</si>
  <si>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</si>
  <si>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</si>
  <si>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</si>
  <si>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</si>
  <si>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</si>
  <si>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</si>
  <si>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</si>
  <si>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</si>
  <si>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</si>
  <si>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</si>
  <si>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</si>
  <si>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</si>
  <si>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</si>
  <si>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</si>
  <si>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</si>
  <si>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</si>
  <si>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</si>
  <si>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</si>
  <si>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</si>
  <si>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</si>
  <si>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</si>
  <si>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</si>
  <si>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</si>
  <si>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</si>
  <si>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</si>
  <si>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</si>
  <si>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</si>
  <si>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</si>
  <si>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</si>
  <si>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</si>
  <si>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</si>
  <si>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</si>
  <si>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</si>
  <si>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</si>
  <si>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</si>
  <si>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</si>
  <si>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</si>
  <si>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</si>
  <si>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</si>
  <si>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</si>
  <si>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</si>
  <si>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</si>
  <si>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</si>
  <si>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</si>
  <si>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</si>
  <si>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</si>
  <si>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</si>
  <si>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</si>
  <si>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</si>
  <si>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</si>
  <si>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</si>
  <si>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</si>
  <si>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</si>
  <si>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</si>
  <si>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</si>
  <si>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</si>
  <si>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</si>
  <si>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</si>
  <si>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</si>
  <si>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</si>
  <si>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</si>
  <si>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</si>
  <si>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</si>
  <si>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</si>
  <si>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</si>
  <si>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</si>
  <si>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</si>
  <si>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</si>
  <si>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</si>
  <si>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</si>
  <si>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</si>
  <si>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</si>
  <si>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</si>
  <si>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</si>
  <si>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</si>
  <si>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</si>
  <si>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</si>
  <si>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</si>
  <si>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</si>
  <si>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</si>
  <si>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</si>
  <si>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</si>
  <si>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</si>
  <si>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</si>
  <si>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</si>
  <si>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</si>
  <si>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</si>
  <si>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</si>
  <si>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</si>
  <si>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</si>
  <si>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</si>
  <si>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</si>
  <si>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</si>
  <si>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</si>
  <si>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</si>
  <si>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</si>
  <si>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</si>
  <si>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</si>
  <si>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</si>
  <si>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</si>
  <si>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</si>
  <si>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</si>
  <si>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</si>
  <si>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</si>
  <si>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</si>
  <si>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</si>
  <si>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</si>
  <si>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</si>
  <si>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</si>
  <si>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</si>
  <si>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</si>
  <si>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</si>
  <si>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</si>
  <si>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</si>
  <si>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</si>
  <si>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</si>
  <si>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</si>
  <si>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</si>
  <si>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</si>
  <si>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</si>
  <si>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</si>
  <si>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</si>
  <si>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</si>
  <si>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</si>
  <si>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</si>
  <si>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</si>
  <si>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</si>
  <si>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</si>
  <si>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</si>
  <si>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</si>
  <si>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</si>
  <si>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</si>
  <si>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</si>
  <si>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</si>
  <si>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</si>
  <si>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</si>
  <si>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</si>
  <si>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</si>
  <si>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</si>
  <si>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</si>
  <si>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</si>
  <si>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</si>
  <si>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</si>
  <si>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</si>
  <si>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</si>
  <si>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</si>
  <si>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</si>
  <si>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</si>
  <si>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</si>
  <si>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</si>
  <si>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</si>
  <si>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</si>
  <si>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</si>
  <si>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</si>
  <si>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</si>
  <si>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</si>
  <si>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</si>
  <si>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</si>
  <si>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</si>
  <si>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</si>
  <si>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</si>
  <si>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</si>
  <si>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</si>
  <si>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</si>
  <si>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</si>
  <si>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</si>
  <si>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</si>
  <si>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</si>
  <si>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</si>
  <si>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</si>
  <si>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</si>
  <si>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</si>
  <si>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</si>
  <si>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</si>
  <si>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</si>
  <si>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</si>
  <si>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</si>
  <si>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</si>
  <si>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</si>
  <si>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</si>
  <si>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</si>
  <si>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</si>
  <si>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</si>
  <si>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</si>
  <si>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</si>
  <si>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</si>
  <si>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</si>
  <si>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</si>
  <si>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</si>
  <si>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</si>
  <si>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</si>
  <si>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</si>
  <si>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</si>
  <si>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</si>
  <si>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</si>
  <si>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</si>
  <si>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</si>
  <si>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</si>
  <si>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</si>
  <si>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</si>
  <si>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</si>
  <si>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</si>
  <si>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</si>
  <si>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</si>
  <si>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</si>
  <si>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</si>
  <si>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</si>
  <si>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</si>
  <si>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</si>
  <si>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</si>
  <si>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</si>
  <si>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</si>
  <si>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</si>
  <si>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</si>
  <si>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</si>
  <si>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</si>
  <si>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</si>
  <si>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</si>
  <si>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</si>
  <si>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</si>
  <si>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</si>
  <si>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</si>
  <si>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</si>
  <si>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</si>
  <si>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</si>
  <si>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</si>
  <si>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</si>
  <si>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</si>
  <si>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</si>
  <si>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</si>
  <si>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</si>
  <si>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</si>
  <si>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</si>
  <si>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</si>
  <si>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</si>
  <si>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</si>
  <si>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</si>
  <si>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</si>
  <si>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</si>
  <si>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</si>
  <si>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</si>
  <si>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</si>
  <si>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</si>
  <si>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</si>
  <si>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</si>
  <si>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</si>
  <si>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</si>
  <si>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</si>
  <si>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</si>
  <si>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</si>
  <si>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</si>
  <si>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</si>
  <si>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</si>
  <si>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</si>
  <si>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</si>
  <si>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</si>
  <si>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</si>
  <si>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</si>
  <si>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</si>
  <si>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</si>
  <si>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</si>
  <si>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</si>
  <si>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</si>
  <si>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</si>
  <si>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</si>
  <si>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</si>
  <si>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</si>
  <si>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</si>
  <si>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</si>
  <si>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</si>
  <si>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</si>
  <si>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</si>
  <si>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</si>
  <si>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</si>
  <si>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</si>
  <si>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</si>
  <si>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</si>
  <si>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</si>
  <si>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</si>
  <si>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</si>
  <si>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</si>
  <si>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</si>
  <si>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</si>
  <si>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</si>
  <si>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</si>
  <si>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</si>
  <si>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</si>
  <si>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</si>
  <si>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</si>
  <si>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</si>
  <si>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</si>
  <si>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</si>
  <si>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</si>
  <si>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</si>
  <si>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</si>
  <si>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</si>
  <si>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</si>
  <si>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</si>
  <si>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</si>
  <si>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</si>
  <si>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</si>
  <si>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</si>
  <si>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</si>
  <si>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</si>
  <si>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</si>
  <si>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</si>
  <si>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</si>
  <si>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</si>
  <si>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</si>
  <si>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</si>
  <si>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</si>
  <si>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</si>
  <si>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</si>
  <si>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</si>
  <si>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</si>
  <si>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</si>
  <si>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</si>
  <si>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</si>
  <si>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</si>
  <si>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</si>
  <si>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</si>
  <si>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</si>
  <si>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</si>
  <si>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</si>
  <si>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</si>
  <si>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</si>
  <si>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</si>
  <si>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</si>
  <si>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</si>
  <si>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</si>
  <si>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</si>
  <si>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</si>
  <si>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</si>
  <si>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</si>
  <si>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</si>
  <si>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</si>
  <si>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</si>
  <si>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</si>
  <si>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</si>
  <si>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</si>
  <si>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</si>
  <si>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</si>
  <si>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</si>
  <si>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</si>
  <si>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</si>
  <si>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</si>
  <si>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</si>
  <si>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</si>
  <si>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</si>
  <si>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</si>
  <si>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</si>
  <si>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</si>
  <si>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</si>
  <si>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</si>
  <si>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</si>
  <si>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</si>
  <si>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</si>
  <si>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</si>
  <si>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</si>
  <si>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</si>
  <si>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</si>
  <si>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</si>
  <si>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</si>
  <si>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</si>
  <si>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</si>
  <si>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</si>
  <si>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</si>
  <si>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</si>
  <si>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</si>
  <si>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</si>
  <si>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</si>
  <si>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</si>
  <si>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</si>
  <si>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</si>
  <si>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</si>
  <si>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</si>
  <si>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</si>
  <si>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</si>
  <si>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</si>
  <si>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</si>
  <si>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</si>
  <si>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</si>
  <si>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</si>
  <si>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</si>
  <si>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</si>
  <si>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</si>
  <si>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</si>
  <si>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</si>
  <si>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</si>
  <si>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</si>
  <si>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</si>
  <si>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</si>
  <si>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</si>
  <si>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</si>
  <si>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</si>
  <si>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</si>
  <si>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</si>
  <si>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</si>
  <si>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</si>
  <si>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</si>
  <si>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</si>
  <si>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</si>
  <si>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</si>
  <si>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</si>
  <si>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</si>
  <si>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</si>
  <si>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</si>
  <si>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</si>
  <si>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</si>
  <si>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</si>
  <si>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</si>
  <si>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</si>
  <si>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</si>
  <si>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</si>
  <si>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</si>
  <si>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</si>
  <si>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</si>
  <si>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</si>
  <si>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</si>
  <si>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</si>
  <si>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</si>
  <si>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</si>
  <si>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</si>
  <si>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</si>
  <si>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</si>
  <si>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</si>
  <si>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</si>
  <si>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</si>
  <si>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</si>
  <si>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</si>
  <si>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</si>
  <si>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</si>
  <si>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</si>
  <si>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</si>
  <si>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</si>
  <si>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</si>
  <si>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</si>
  <si>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</si>
  <si>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</si>
  <si>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</si>
  <si>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</si>
  <si>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</si>
  <si>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</si>
  <si>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</si>
  <si>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</si>
  <si>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</si>
  <si>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</si>
  <si>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</si>
  <si>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</si>
  <si>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</si>
  <si>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</si>
  <si>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</si>
  <si>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</si>
  <si>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</si>
  <si>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</si>
  <si>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</si>
  <si>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</si>
  <si>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</si>
  <si>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</si>
  <si>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</si>
  <si>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</si>
  <si>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</si>
  <si>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</si>
  <si>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</si>
  <si>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</si>
  <si>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</si>
  <si>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</si>
  <si>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</si>
  <si>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</si>
  <si>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</si>
  <si>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</si>
  <si>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</si>
  <si>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</si>
  <si>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</si>
  <si>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</si>
  <si>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</si>
  <si>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</si>
  <si>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</si>
  <si>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</si>
  <si>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</si>
  <si>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</si>
  <si>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</si>
  <si>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</si>
  <si>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</si>
  <si>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</si>
  <si>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</si>
  <si>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</si>
  <si>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</si>
  <si>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</si>
  <si>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</si>
  <si>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</si>
  <si>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</si>
  <si>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</si>
  <si>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</si>
  <si>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</si>
  <si>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</si>
  <si>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</si>
  <si>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</si>
  <si>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</si>
  <si>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</si>
  <si>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</si>
  <si>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</si>
  <si>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</si>
  <si>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</si>
  <si>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</si>
  <si>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</si>
  <si>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</si>
  <si>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</si>
  <si>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</si>
  <si>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</si>
  <si>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</si>
  <si>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</si>
  <si>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</si>
  <si>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</si>
  <si>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</si>
  <si>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</si>
  <si>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</si>
  <si>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</si>
  <si>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</si>
  <si>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</si>
  <si>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</si>
  <si>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</si>
  <si>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</si>
  <si>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</si>
  <si>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</si>
  <si>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</si>
  <si>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</si>
  <si>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</si>
  <si>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</si>
  <si>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</si>
  <si>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</si>
  <si>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</si>
  <si>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</si>
  <si>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</si>
  <si>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</si>
  <si>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</si>
  <si>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</si>
  <si>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</si>
  <si>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</si>
  <si>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</si>
  <si>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</si>
  <si>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</si>
  <si>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</si>
  <si>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</si>
  <si>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</si>
  <si>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</si>
  <si>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</si>
  <si>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</si>
  <si>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</si>
  <si>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</si>
  <si>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</si>
  <si>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</si>
  <si>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</si>
  <si>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</si>
  <si>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</si>
  <si>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</si>
  <si>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</si>
  <si>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</si>
  <si>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</si>
  <si>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</si>
  <si>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</si>
  <si>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</si>
  <si>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</si>
  <si>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</si>
  <si>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</si>
  <si>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</si>
  <si>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</si>
  <si>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</si>
  <si>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</si>
  <si>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</si>
  <si>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</si>
  <si>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</si>
  <si>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</si>
  <si>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</si>
  <si>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</si>
  <si>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</si>
  <si>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</si>
  <si>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</si>
  <si>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</si>
  <si>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</si>
  <si>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</si>
  <si>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</si>
  <si>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</si>
  <si>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</si>
  <si>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</si>
  <si>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</si>
  <si>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</si>
  <si>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</si>
  <si>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</si>
  <si>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</si>
  <si>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</si>
  <si>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</si>
  <si>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</si>
  <si>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</si>
  <si>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</si>
  <si>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</si>
  <si>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</si>
  <si>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</si>
  <si>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</si>
  <si>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</si>
  <si>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</si>
  <si>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</si>
  <si>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</si>
  <si>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</si>
  <si>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</si>
  <si>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</si>
  <si>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</si>
  <si>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</si>
  <si>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</si>
  <si>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</si>
  <si>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</si>
  <si>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</si>
  <si>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</si>
  <si>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</si>
  <si>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</si>
  <si>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</si>
  <si>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</si>
  <si>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</si>
  <si>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</si>
  <si>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</si>
  <si>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</si>
  <si>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</si>
  <si>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</si>
  <si>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</si>
  <si>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</si>
  <si>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</si>
  <si>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</si>
  <si>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</si>
  <si>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</si>
  <si>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</si>
  <si>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</si>
  <si>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</si>
  <si>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</si>
  <si>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</si>
  <si>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</si>
  <si>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</si>
  <si>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</si>
  <si>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</si>
  <si>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</si>
  <si>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</si>
  <si>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</si>
  <si>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</si>
  <si>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</si>
  <si>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</si>
  <si>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</si>
  <si>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</si>
  <si>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</si>
  <si>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</si>
  <si>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</si>
  <si>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</si>
  <si>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</si>
  <si>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</si>
  <si>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</si>
  <si>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</si>
  <si>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</si>
  <si>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</si>
  <si>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</si>
  <si>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</si>
  <si>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</si>
  <si>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</si>
  <si>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</si>
  <si>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</si>
  <si>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</si>
  <si>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</si>
  <si>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</si>
  <si>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</si>
  <si>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</si>
  <si>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</si>
  <si>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</si>
  <si>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</si>
  <si>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</si>
  <si>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</si>
  <si>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</si>
  <si>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</si>
  <si>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</si>
  <si>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</si>
  <si>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</si>
  <si>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</si>
  <si>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</si>
  <si>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</si>
  <si>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</si>
  <si>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</si>
  <si>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</si>
  <si>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</si>
  <si>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</si>
  <si>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</si>
  <si>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</si>
  <si>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</si>
  <si>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</si>
  <si>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</si>
  <si>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</si>
  <si>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</si>
  <si>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</si>
  <si>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</si>
  <si>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</si>
  <si>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</si>
  <si>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</si>
  <si>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</si>
  <si>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</si>
  <si>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</si>
  <si>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</si>
  <si>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</si>
  <si>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</si>
  <si>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</si>
  <si>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</si>
  <si>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</si>
  <si>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</si>
  <si>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</si>
  <si>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</si>
  <si>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</si>
  <si>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</si>
  <si>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</si>
  <si>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</si>
  <si>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</si>
  <si>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</si>
  <si>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</si>
  <si>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</si>
  <si>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</si>
  <si>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</si>
  <si>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</si>
  <si>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</si>
  <si>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</si>
  <si>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</si>
  <si>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</si>
  <si>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</si>
  <si>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</si>
  <si>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</si>
  <si>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</si>
  <si>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</si>
  <si>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</si>
  <si>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</si>
  <si>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</si>
  <si>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</si>
  <si>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</si>
  <si>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</si>
  <si>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</si>
  <si>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</si>
  <si>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</si>
  <si>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</si>
  <si>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</si>
  <si>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</si>
  <si>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</si>
  <si>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</si>
  <si>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</si>
  <si>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</si>
  <si>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</si>
  <si>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</si>
  <si>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</si>
  <si>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</si>
  <si>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</si>
  <si>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</si>
  <si>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</si>
  <si>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</si>
  <si>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</si>
  <si>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</si>
  <si>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</si>
  <si>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</si>
  <si>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</si>
  <si>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</si>
  <si>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</si>
  <si>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</si>
  <si>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</si>
  <si>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</si>
  <si>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</si>
  <si>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</si>
  <si>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</si>
  <si>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</si>
  <si>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</si>
  <si>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</si>
  <si>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</si>
  <si>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</si>
  <si>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</si>
  <si>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</si>
  <si>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</si>
  <si>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</si>
  <si>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</si>
  <si>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</si>
  <si>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</si>
  <si>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</si>
  <si>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</si>
  <si>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</si>
  <si>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</si>
  <si>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</si>
  <si>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</si>
  <si>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</si>
  <si>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</si>
  <si>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</si>
  <si>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</si>
  <si>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</si>
  <si>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</si>
  <si>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</si>
  <si>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</si>
  <si>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</si>
  <si>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</si>
  <si>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</si>
  <si>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</si>
  <si>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</si>
  <si>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</si>
  <si>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</si>
  <si>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</si>
  <si>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</si>
  <si>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</si>
  <si>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</si>
  <si>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</si>
  <si>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</si>
  <si>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</si>
  <si>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</si>
  <si>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</si>
  <si>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</si>
  <si>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</si>
  <si>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</si>
  <si>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</si>
  <si>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</si>
  <si>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</si>
  <si>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</si>
  <si>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</si>
  <si>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</si>
  <si>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</si>
  <si>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</si>
  <si>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</si>
  <si>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</si>
  <si>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</si>
  <si>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</si>
  <si>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</si>
  <si>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</si>
  <si>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</si>
  <si>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</si>
  <si>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</si>
  <si>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</si>
  <si>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</si>
  <si>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</si>
  <si>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</si>
  <si>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</si>
  <si>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</si>
  <si>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</si>
  <si>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</si>
  <si>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</si>
  <si>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</si>
  <si>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</si>
  <si>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</si>
  <si>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</si>
  <si>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</si>
  <si>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</si>
  <si>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</si>
  <si>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</si>
  <si>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</si>
  <si>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</si>
  <si>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</si>
  <si>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</si>
  <si>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</si>
  <si>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</si>
  <si>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</si>
  <si>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</si>
  <si>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</si>
  <si>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</si>
  <si>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</si>
  <si>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</si>
  <si>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</si>
  <si>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</si>
  <si>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</si>
  <si>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</si>
  <si>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</si>
  <si>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</si>
  <si>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</si>
  <si>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</si>
  <si>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</si>
  <si>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</si>
  <si>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</si>
  <si>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</si>
  <si>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</si>
  <si>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</si>
  <si>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</si>
  <si>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</si>
  <si>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</si>
  <si>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</si>
  <si>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</si>
  <si>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</si>
  <si>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</si>
  <si>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</si>
  <si>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</si>
  <si>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</si>
  <si>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</si>
  <si>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</si>
  <si>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</si>
  <si>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</si>
  <si>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</si>
  <si>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</si>
  <si>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</si>
  <si>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</si>
  <si>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</si>
  <si>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</si>
  <si>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</si>
  <si>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</si>
  <si>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</si>
  <si>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</si>
  <si>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</si>
  <si>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</si>
  <si>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</si>
  <si>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</si>
  <si>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</si>
  <si>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</si>
  <si>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</si>
  <si>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</si>
  <si>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</si>
  <si>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</si>
  <si>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</si>
  <si>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</si>
  <si>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</si>
  <si>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</si>
  <si>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</si>
  <si>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</si>
  <si>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</si>
  <si>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</si>
  <si>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</si>
  <si>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</si>
  <si>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</si>
  <si>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</si>
  <si>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</si>
  <si>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</si>
  <si>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</si>
  <si>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</si>
  <si>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</si>
  <si>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</si>
  <si>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</si>
  <si>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</si>
  <si>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</si>
  <si>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</si>
  <si>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</si>
  <si>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</si>
  <si>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</si>
  <si>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</si>
  <si>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</si>
  <si>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</si>
  <si>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</si>
  <si>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</si>
  <si>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</si>
  <si>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</si>
  <si>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</si>
  <si>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</si>
  <si>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</si>
  <si>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</si>
  <si>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</si>
  <si>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</si>
  <si>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</si>
  <si>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</si>
  <si>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</si>
  <si>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</si>
  <si>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</si>
  <si>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</si>
  <si>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</si>
  <si>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</si>
  <si>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</si>
  <si>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</si>
  <si>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</si>
  <si>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</si>
  <si>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</si>
  <si>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</si>
  <si>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</si>
  <si>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</si>
  <si>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</si>
  <si>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</si>
  <si>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</si>
  <si>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</si>
  <si>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</si>
  <si>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</si>
  <si>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</si>
  <si>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</si>
  <si>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</si>
  <si>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</si>
  <si>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</si>
  <si>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</si>
  <si>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</si>
  <si>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</si>
  <si>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</si>
  <si>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</si>
  <si>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</si>
  <si>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</si>
  <si>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</si>
  <si>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</si>
  <si>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</si>
  <si>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</si>
  <si>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</si>
  <si>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</si>
  <si>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</si>
  <si>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</si>
  <si>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</si>
  <si>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</si>
  <si>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</si>
  <si>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</si>
  <si>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</si>
  <si>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</si>
  <si>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</si>
  <si>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</si>
  <si>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</si>
  <si>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</si>
  <si>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</si>
  <si>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</si>
  <si>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</si>
  <si>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</si>
  <si>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</si>
  <si>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</si>
  <si>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</si>
  <si>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</si>
  <si>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</si>
  <si>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</si>
  <si>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</si>
  <si>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</si>
  <si>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</si>
  <si>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</si>
  <si>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</si>
  <si>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</si>
  <si>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</si>
  <si>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</si>
  <si>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</si>
  <si>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</si>
  <si>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</si>
  <si>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</si>
  <si>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</si>
  <si>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</si>
  <si>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</si>
  <si>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</si>
  <si>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</si>
  <si>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</si>
  <si>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</si>
  <si>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</si>
  <si>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</si>
  <si>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</si>
  <si>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</si>
  <si>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</si>
  <si>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</si>
  <si>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</si>
  <si>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</si>
  <si>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</si>
  <si>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</si>
  <si>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</si>
  <si>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</si>
  <si>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</si>
  <si>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</si>
  <si>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</si>
  <si>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</si>
  <si>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</si>
  <si>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</si>
  <si>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</si>
  <si>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</si>
  <si>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</si>
  <si>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</si>
  <si>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</si>
  <si>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</si>
  <si>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</si>
  <si>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</si>
  <si>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</si>
  <si>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</si>
  <si>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</si>
  <si>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</si>
  <si>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</si>
  <si>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</si>
  <si>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</si>
  <si>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</si>
  <si>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</si>
  <si>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</si>
  <si>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</si>
  <si>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</si>
  <si>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</si>
  <si>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</si>
  <si>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</si>
  <si>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</si>
  <si>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</si>
  <si>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</si>
  <si>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</si>
  <si>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</si>
  <si>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</si>
  <si>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</si>
  <si>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</si>
  <si>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</si>
  <si>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</si>
  <si>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</si>
  <si>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</si>
  <si>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</si>
  <si>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</si>
  <si>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</si>
  <si>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</si>
  <si>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</si>
  <si>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</si>
  <si>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</si>
  <si>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</si>
  <si>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</si>
  <si>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</si>
  <si>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</si>
  <si>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</si>
  <si>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</si>
  <si>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</si>
  <si>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</si>
  <si>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</si>
  <si>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</si>
  <si>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</si>
  <si>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</si>
  <si>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</si>
  <si>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</si>
  <si>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</si>
  <si>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</si>
  <si>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</si>
  <si>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</si>
  <si>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</si>
  <si>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</si>
  <si>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</si>
  <si>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</si>
  <si>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</si>
  <si>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</si>
  <si>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</si>
  <si>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</si>
  <si>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</si>
  <si>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</si>
  <si>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</si>
  <si>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</si>
  <si>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</si>
  <si>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</si>
  <si>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</si>
  <si>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</si>
  <si>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</si>
  <si>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</si>
  <si>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</si>
  <si>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</si>
  <si>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</si>
  <si>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</si>
  <si>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</si>
  <si>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</si>
  <si>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</si>
  <si>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</si>
  <si>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</si>
  <si>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</si>
  <si>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</si>
  <si>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</si>
  <si>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</si>
  <si>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</si>
  <si>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</si>
  <si>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</si>
  <si>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</si>
  <si>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</si>
  <si>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</si>
  <si>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</si>
  <si>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</si>
  <si>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</si>
  <si>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</si>
  <si>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</si>
  <si>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</si>
  <si>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</si>
  <si>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</si>
  <si>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</si>
  <si>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</si>
  <si>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</si>
  <si>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</si>
  <si>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</si>
  <si>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</si>
  <si>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</si>
  <si>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</si>
  <si>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</si>
  <si>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</si>
  <si>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</si>
  <si>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</si>
  <si>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</si>
  <si>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</si>
  <si>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</si>
  <si>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</si>
  <si>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</si>
  <si>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</si>
  <si>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</si>
  <si>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</si>
  <si>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</si>
  <si>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</si>
  <si>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</si>
  <si>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</si>
  <si>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</si>
  <si>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</si>
  <si>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</si>
  <si>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</si>
  <si>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</si>
  <si>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</si>
  <si>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</si>
  <si>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</si>
  <si>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</si>
  <si>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</si>
  <si>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</si>
  <si>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</si>
  <si>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</si>
  <si>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</si>
  <si>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</si>
  <si>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</si>
  <si>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</si>
  <si>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</si>
  <si>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</si>
  <si>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</si>
  <si>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</si>
  <si>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</si>
  <si>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</si>
  <si>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</si>
  <si>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</si>
  <si>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</si>
  <si>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</si>
  <si>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</si>
  <si>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</si>
  <si>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</si>
  <si>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</si>
  <si>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</si>
  <si>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</si>
  <si>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</si>
  <si>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</si>
  <si>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</si>
  <si>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</si>
  <si>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</si>
  <si>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</si>
  <si>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</si>
  <si>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</si>
  <si>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</si>
  <si>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</si>
  <si>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</si>
  <si>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</si>
  <si>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</si>
  <si>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</si>
  <si>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</si>
  <si>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</si>
  <si>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</si>
  <si>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</si>
  <si>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</si>
  <si>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</si>
  <si>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</si>
  <si>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</si>
  <si>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</si>
  <si>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</si>
  <si>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</si>
  <si>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</si>
  <si>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</si>
  <si>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</si>
  <si>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</si>
  <si>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</si>
  <si>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</si>
  <si>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</si>
  <si>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</si>
  <si>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</si>
  <si>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</si>
  <si>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</si>
  <si>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</si>
  <si>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</si>
  <si>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</si>
  <si>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</si>
  <si>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</si>
  <si>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</si>
  <si>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</si>
  <si>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</si>
  <si>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</si>
  <si>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</si>
  <si>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</si>
  <si>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</si>
  <si>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</si>
  <si>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</si>
  <si>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</si>
  <si>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</si>
  <si>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</si>
  <si>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</si>
  <si>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</si>
  <si>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</si>
  <si>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</si>
  <si>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</si>
  <si>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</si>
  <si>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</si>
  <si>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</si>
  <si>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</si>
  <si>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</si>
  <si>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</si>
  <si>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</si>
  <si>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</si>
  <si>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</si>
  <si>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</si>
  <si>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</si>
  <si>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</si>
  <si>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</si>
  <si>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</si>
  <si>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</si>
  <si>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</si>
  <si>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</si>
  <si>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</si>
  <si>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</si>
  <si>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</si>
  <si>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</si>
  <si>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</si>
  <si>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</si>
  <si>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</si>
  <si>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</si>
  <si>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</si>
  <si>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</si>
  <si>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</si>
  <si>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</si>
  <si>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</si>
  <si>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</si>
  <si>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</si>
  <si>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</si>
  <si>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</si>
  <si>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</si>
  <si>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</si>
  <si>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</si>
  <si>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</si>
  <si>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</si>
  <si>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</si>
  <si>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</si>
  <si>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</si>
  <si>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</si>
  <si>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</si>
  <si>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</si>
  <si>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</si>
  <si>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</si>
  <si>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</si>
  <si>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</si>
  <si>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</si>
  <si>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</si>
  <si>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</si>
  <si>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</si>
  <si>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</si>
  <si>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</si>
  <si>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</si>
  <si>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</si>
  <si>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</si>
  <si>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</si>
  <si>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</si>
  <si>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</si>
  <si>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</si>
  <si>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</si>
  <si>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</si>
  <si>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</si>
  <si>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</si>
  <si>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</si>
  <si>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</si>
  <si>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</si>
  <si>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</si>
  <si>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</si>
  <si>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</si>
  <si>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</si>
  <si>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</si>
  <si>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</si>
  <si>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</si>
  <si>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</si>
  <si>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</si>
  <si>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</si>
  <si>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</si>
  <si>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</si>
  <si>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</si>
  <si>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</si>
  <si>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</si>
  <si>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</si>
  <si>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</si>
  <si>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</si>
  <si>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</si>
  <si>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</si>
  <si>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</si>
  <si>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</si>
  <si>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</si>
  <si>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</si>
  <si>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</si>
  <si>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</si>
  <si>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</si>
  <si>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</si>
  <si>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</si>
  <si>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</si>
  <si>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</si>
  <si>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</si>
  <si>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</si>
  <si>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</si>
  <si>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</si>
  <si>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</si>
  <si>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</si>
  <si>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</si>
  <si>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</si>
  <si>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</si>
  <si>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</si>
  <si>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</si>
  <si>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</si>
  <si>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</si>
  <si>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</si>
  <si>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</si>
  <si>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</si>
  <si>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</si>
  <si>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</si>
  <si>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</si>
  <si>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</si>
  <si>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</si>
  <si>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</si>
  <si>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</si>
  <si>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</si>
  <si>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</si>
  <si>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</si>
  <si>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</si>
  <si>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</si>
  <si>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</si>
  <si>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</si>
  <si>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</si>
  <si>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</si>
  <si>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</si>
  <si>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</si>
  <si>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</si>
  <si>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</si>
  <si>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</si>
  <si>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</si>
  <si>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</si>
  <si>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</si>
  <si>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</si>
  <si>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</si>
  <si>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</si>
  <si>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</si>
  <si>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</si>
  <si>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</si>
  <si>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</si>
  <si>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</si>
  <si>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</si>
  <si>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</si>
  <si>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</si>
  <si>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</si>
  <si>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</si>
  <si>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</si>
  <si>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</si>
  <si>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</si>
  <si>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</si>
  <si>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</si>
  <si>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</si>
  <si>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</si>
  <si>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</si>
  <si>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</si>
  <si>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</si>
  <si>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</si>
  <si>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</si>
  <si>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</si>
  <si>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</si>
  <si>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</si>
  <si>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</si>
  <si>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</si>
  <si>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</si>
  <si>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</si>
  <si>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</si>
  <si>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</si>
  <si>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</si>
  <si>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</si>
  <si>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</si>
  <si>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</si>
  <si>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</si>
  <si>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</si>
  <si>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</si>
  <si>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</si>
  <si>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</si>
  <si>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</si>
  <si>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</si>
  <si>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</si>
  <si>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</si>
  <si>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</si>
  <si>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</si>
  <si>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</si>
  <si>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</si>
  <si>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</si>
  <si>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</si>
  <si>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</si>
  <si>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</si>
  <si>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</si>
  <si>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</si>
  <si>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</si>
  <si>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</si>
  <si>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</si>
  <si>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</si>
  <si>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</si>
  <si>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</si>
  <si>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</si>
  <si>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</si>
  <si>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</si>
  <si>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</si>
  <si>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</si>
  <si>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</si>
  <si>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</si>
  <si>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</si>
  <si>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</si>
  <si>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</si>
  <si>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</si>
  <si>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</si>
  <si>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</si>
  <si>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</si>
  <si>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</si>
  <si>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</si>
  <si>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</si>
  <si>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</si>
  <si>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</si>
  <si>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</si>
  <si>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</si>
  <si>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</si>
  <si>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</si>
  <si>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</si>
  <si>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</si>
  <si>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</si>
  <si>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</si>
  <si>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</si>
  <si>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</si>
  <si>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</si>
  <si>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</si>
  <si>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</si>
  <si>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</si>
  <si>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</si>
  <si>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</si>
  <si>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</si>
  <si>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</si>
  <si>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</si>
  <si>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</si>
  <si>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</si>
  <si>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</si>
  <si>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</si>
  <si>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</si>
  <si>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</si>
  <si>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</si>
  <si>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</si>
  <si>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</si>
  <si>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</si>
  <si>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</si>
  <si>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</si>
  <si>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</si>
  <si>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</si>
  <si>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</si>
  <si>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</si>
  <si>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</si>
  <si>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</si>
  <si>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</si>
  <si>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</si>
  <si>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</si>
  <si>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</si>
  <si>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</si>
  <si>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</si>
  <si>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</si>
  <si>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</si>
  <si>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</si>
  <si>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</si>
  <si>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</si>
  <si>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</si>
  <si>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</si>
  <si>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</si>
  <si>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</si>
  <si>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</si>
  <si>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</si>
  <si>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</si>
  <si>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</si>
  <si>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</si>
  <si>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</si>
  <si>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</si>
  <si>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</si>
  <si>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</si>
  <si>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</si>
  <si>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</si>
  <si>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</si>
  <si>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</si>
  <si>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</si>
  <si>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</si>
  <si>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</si>
  <si>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</si>
  <si>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</si>
  <si>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</si>
  <si>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</si>
  <si>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</si>
  <si>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</si>
  <si>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</si>
  <si>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</si>
  <si>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</si>
  <si>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</si>
  <si>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</si>
  <si>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</si>
  <si>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</si>
  <si>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</si>
  <si>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</si>
  <si>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</si>
  <si>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</si>
  <si>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</si>
  <si>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</si>
  <si>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</si>
  <si>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</si>
  <si>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</si>
  <si>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</si>
  <si>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</si>
  <si>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</si>
  <si>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</si>
  <si>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</si>
  <si>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</si>
  <si>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</si>
  <si>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</si>
  <si>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</si>
  <si>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</si>
  <si>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</si>
  <si>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</si>
  <si>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</si>
  <si>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</si>
  <si>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</si>
  <si>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</si>
  <si>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</si>
  <si>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</si>
  <si>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</si>
  <si>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</si>
  <si>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</si>
  <si>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</si>
  <si>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</si>
  <si>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</si>
  <si>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</si>
  <si>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</si>
  <si>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</si>
  <si>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</si>
  <si>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</si>
  <si>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</si>
  <si>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</si>
  <si>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</si>
  <si>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</si>
  <si>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</si>
  <si>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</si>
  <si>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</si>
  <si>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</si>
  <si>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</si>
  <si>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</si>
  <si>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</si>
  <si>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</si>
  <si>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</si>
  <si>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</si>
  <si>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</si>
  <si>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</si>
  <si>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</si>
  <si>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</si>
  <si>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</si>
  <si>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</si>
  <si>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</si>
  <si>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</si>
  <si>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</si>
  <si>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</si>
  <si>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</si>
  <si>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</si>
  <si>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</si>
  <si>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</si>
  <si>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</si>
  <si>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</si>
  <si>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</si>
  <si>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</si>
  <si>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</si>
  <si>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</si>
  <si>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</si>
  <si>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</si>
  <si>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</si>
  <si>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</si>
  <si>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</si>
  <si>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</si>
  <si>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</si>
  <si>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</si>
  <si>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</si>
  <si>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</si>
  <si>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</si>
  <si>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</si>
  <si>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</si>
  <si>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</si>
  <si>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</si>
  <si>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</si>
  <si>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</si>
  <si>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</si>
  <si>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</si>
  <si>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</si>
  <si>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</si>
  <si>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</si>
  <si>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</si>
  <si>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</si>
  <si>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</si>
  <si>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</si>
  <si>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</si>
  <si>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</si>
  <si>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</si>
  <si>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</si>
  <si>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</si>
  <si>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</si>
  <si>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</si>
  <si>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</si>
  <si>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</si>
  <si>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</si>
  <si>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</si>
  <si>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</si>
  <si>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</si>
  <si>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</si>
  <si>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</si>
  <si>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</si>
  <si>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</si>
  <si>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</si>
  <si>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</si>
  <si>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</si>
  <si>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</si>
  <si>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</si>
  <si>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</si>
  <si>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</si>
  <si>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</si>
  <si>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</si>
  <si>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</si>
  <si>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</si>
  <si>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</si>
  <si>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</si>
  <si>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</si>
  <si>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</si>
  <si>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</si>
  <si>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</si>
  <si>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</si>
  <si>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</si>
  <si>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</si>
  <si>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</si>
  <si>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</si>
  <si>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</si>
  <si>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</si>
  <si>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</si>
  <si>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</si>
  <si>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</si>
  <si>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</si>
  <si>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</si>
  <si>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</si>
  <si>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</si>
  <si>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</si>
  <si>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</si>
  <si>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</si>
  <si>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</si>
  <si>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</si>
  <si>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</si>
  <si>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</si>
  <si>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</si>
  <si>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</si>
  <si>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</si>
  <si>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</si>
  <si>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</si>
  <si>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</si>
  <si>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</si>
  <si>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</si>
  <si>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</si>
  <si>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</si>
  <si>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</si>
  <si>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</si>
  <si>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</si>
  <si>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</si>
  <si>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</si>
  <si>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</si>
  <si>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</si>
  <si>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</si>
  <si>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</si>
  <si>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</si>
  <si>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</si>
  <si>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</si>
  <si>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</si>
  <si>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</si>
  <si>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</si>
  <si>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</si>
  <si>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</si>
  <si>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</si>
  <si>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</si>
  <si>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</si>
  <si>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</si>
  <si>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</si>
  <si>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</si>
  <si>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</si>
  <si>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</si>
  <si>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</si>
  <si>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</si>
  <si>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</si>
  <si>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</si>
  <si>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</si>
  <si>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</si>
  <si>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</si>
  <si>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</si>
  <si>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</si>
  <si>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</si>
  <si>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</si>
  <si>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</si>
  <si>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</si>
  <si>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</si>
  <si>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</si>
  <si>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</si>
  <si>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</si>
  <si>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</si>
  <si>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</si>
  <si>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</si>
  <si>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</si>
  <si>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</si>
  <si>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</si>
  <si>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</si>
  <si>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</si>
  <si>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</si>
  <si>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</si>
  <si>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</si>
  <si>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</si>
  <si>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</si>
  <si>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</si>
  <si>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</si>
  <si>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</si>
  <si>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</si>
  <si>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</si>
  <si>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</si>
  <si>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</si>
  <si>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</si>
  <si>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</si>
  <si>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</si>
  <si>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</si>
  <si>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</si>
  <si>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</si>
  <si>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</si>
  <si>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</si>
  <si>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</si>
  <si>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</si>
  <si>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</si>
  <si>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</si>
  <si>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</si>
  <si>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</si>
  <si>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</si>
  <si>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</si>
  <si>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</si>
  <si>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</si>
  <si>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</si>
  <si>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</si>
  <si>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</si>
  <si>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</si>
  <si>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</si>
  <si>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</si>
  <si>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</si>
  <si>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</si>
  <si>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</si>
  <si>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</si>
  <si>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</si>
  <si>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</si>
  <si>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</si>
  <si>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</si>
  <si>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</si>
  <si>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</si>
  <si>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</si>
  <si>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</si>
  <si>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</si>
  <si>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</si>
  <si>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</si>
  <si>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</si>
  <si>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</si>
  <si>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</si>
  <si>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</si>
  <si>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</si>
  <si>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</si>
  <si>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</si>
  <si>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</si>
  <si>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</si>
  <si>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</si>
  <si>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</si>
  <si>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</si>
  <si>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</si>
  <si>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</si>
  <si>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</si>
  <si>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</si>
  <si>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</si>
  <si>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</si>
  <si>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</si>
  <si>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</si>
  <si>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</si>
  <si>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</si>
  <si>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</si>
  <si>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</si>
  <si>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</si>
  <si>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</si>
  <si>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</si>
  <si>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</si>
  <si>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</si>
  <si>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</si>
  <si>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</si>
  <si>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</si>
  <si>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</si>
  <si>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</si>
  <si>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</si>
  <si>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</si>
  <si>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</si>
  <si>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</si>
  <si>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</si>
  <si>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</si>
  <si>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</si>
  <si>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</si>
  <si>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</si>
  <si>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</si>
  <si>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</si>
  <si>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</si>
  <si>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</si>
  <si>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</si>
  <si>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</si>
  <si>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</si>
  <si>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</si>
  <si>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</si>
  <si>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</si>
  <si>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</si>
  <si>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</si>
  <si>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</si>
  <si>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</si>
  <si>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</si>
  <si>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</si>
  <si>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</si>
  <si>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</si>
  <si>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</si>
  <si>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</si>
  <si>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</si>
  <si>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</si>
  <si>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</si>
  <si>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</si>
  <si>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</si>
  <si>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</si>
  <si>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</si>
  <si>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</si>
  <si>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</si>
  <si>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</si>
  <si>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</si>
  <si>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</si>
  <si>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</si>
  <si>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</si>
  <si>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</si>
  <si>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</si>
  <si>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</si>
  <si>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</si>
  <si>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</si>
  <si>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</si>
  <si>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</si>
  <si>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</si>
  <si>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</si>
  <si>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</si>
  <si>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</si>
  <si>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</si>
  <si>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</si>
  <si>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</si>
  <si>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</si>
  <si>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</si>
  <si>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</si>
  <si>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</si>
  <si>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</si>
  <si>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</si>
  <si>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</si>
  <si>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</si>
  <si>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</si>
  <si>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</si>
  <si>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</si>
  <si>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</si>
  <si>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</si>
  <si>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</si>
  <si>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</si>
  <si>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</si>
  <si>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</si>
  <si>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</si>
  <si>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</si>
  <si>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</si>
  <si>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</si>
  <si>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</si>
  <si>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</si>
  <si>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</si>
  <si>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</si>
  <si>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</si>
  <si>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</si>
  <si>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</si>
  <si>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</si>
  <si>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</si>
  <si>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</si>
  <si>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</si>
  <si>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</si>
  <si>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</si>
  <si>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</si>
  <si>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</si>
  <si>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</si>
  <si>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</si>
  <si>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</si>
  <si>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</si>
  <si>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</si>
  <si>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</si>
  <si>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</si>
  <si>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</si>
  <si>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</si>
  <si>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</si>
  <si>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</si>
  <si>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</si>
  <si>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</si>
  <si>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</si>
  <si>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</si>
  <si>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</si>
  <si>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</si>
  <si>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</si>
  <si>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</si>
  <si>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</si>
  <si>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</si>
  <si>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</si>
  <si>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</si>
  <si>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</si>
  <si>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</si>
  <si>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</si>
  <si>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</si>
  <si>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</si>
  <si>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</si>
  <si>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</si>
  <si>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</si>
  <si>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</si>
  <si>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</si>
  <si>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</si>
  <si>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</si>
  <si>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</si>
  <si>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</si>
  <si>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</si>
  <si>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</si>
  <si>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</si>
  <si>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</si>
  <si>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</si>
  <si>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</si>
  <si>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</si>
  <si>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</si>
  <si>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</si>
  <si>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</si>
  <si>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</si>
  <si>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</si>
  <si>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</si>
  <si>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</si>
  <si>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</si>
  <si>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</si>
  <si>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</si>
  <si>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</si>
  <si>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</si>
  <si>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</si>
  <si>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</si>
  <si>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</si>
  <si>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</si>
  <si>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</si>
  <si>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</si>
  <si>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</si>
  <si>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</si>
  <si>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</si>
  <si>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</si>
  <si>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</si>
  <si>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</si>
  <si>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</si>
  <si>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</si>
  <si>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</si>
  <si>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</si>
  <si>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</si>
  <si>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</si>
  <si>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</si>
  <si>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</si>
  <si>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</si>
  <si>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</si>
  <si>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</si>
  <si>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</si>
  <si>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</si>
  <si>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</si>
  <si>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</si>
  <si>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</si>
  <si>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</si>
  <si>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</si>
  <si>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</si>
  <si>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</si>
  <si>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</si>
  <si>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</si>
  <si>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</si>
  <si>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</si>
  <si>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</si>
  <si>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</si>
  <si>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</si>
  <si>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</si>
  <si>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</si>
  <si>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</si>
  <si>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</si>
  <si>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</si>
  <si>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</si>
  <si>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</si>
  <si>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</si>
  <si>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</si>
  <si>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</si>
  <si>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</si>
  <si>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</si>
  <si>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</si>
  <si>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</si>
  <si>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</si>
  <si>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</si>
  <si>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</si>
  <si>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</si>
  <si>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</si>
  <si>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</si>
  <si>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</si>
  <si>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</si>
  <si>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</si>
  <si>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</si>
  <si>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</si>
  <si>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</si>
  <si>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</si>
  <si>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</si>
  <si>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</si>
  <si>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</si>
  <si>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</si>
  <si>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</si>
  <si>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</si>
  <si>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</si>
  <si>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</si>
  <si>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</si>
  <si>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</si>
  <si>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</si>
  <si>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</si>
  <si>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</si>
  <si>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</si>
  <si>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</si>
  <si>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</si>
  <si>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</si>
  <si>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</si>
  <si>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</si>
  <si>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</si>
  <si>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</si>
  <si>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</si>
  <si>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</si>
  <si>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</si>
  <si>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</si>
  <si>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</si>
  <si>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</si>
  <si>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</si>
  <si>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</si>
  <si>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</si>
  <si>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</si>
  <si>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</si>
  <si>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</si>
  <si>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</si>
  <si>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</si>
  <si>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</si>
  <si>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</si>
  <si>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</si>
  <si>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</si>
  <si>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</si>
  <si>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</si>
  <si>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</si>
  <si>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</si>
  <si>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</si>
  <si>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</si>
  <si>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</si>
  <si>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</si>
  <si>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</si>
  <si>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</si>
  <si>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</si>
  <si>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</si>
  <si>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</si>
  <si>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</si>
  <si>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</si>
  <si>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</si>
  <si>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</si>
  <si>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</si>
  <si>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</si>
  <si>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</si>
  <si>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</si>
  <si>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</si>
  <si>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</si>
  <si>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</si>
  <si>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</si>
  <si>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</si>
  <si>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</si>
  <si>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</si>
  <si>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</si>
  <si>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</si>
  <si>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</si>
  <si>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</si>
  <si>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</si>
  <si>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</si>
  <si>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</si>
  <si>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</si>
  <si>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</si>
  <si>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</si>
  <si>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</si>
  <si>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</si>
  <si>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</si>
  <si>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</si>
  <si>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</si>
  <si>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</si>
  <si>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</si>
  <si>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</si>
  <si>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</si>
  <si>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</si>
  <si>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</si>
  <si>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</si>
  <si>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</si>
  <si>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</si>
  <si>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</si>
  <si>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</si>
  <si>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</si>
  <si>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</si>
  <si>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</si>
  <si>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</si>
  <si>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</si>
  <si>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</si>
  <si>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</si>
  <si>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</si>
  <si>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</si>
  <si>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</si>
  <si>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</si>
  <si>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</si>
  <si>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</si>
  <si>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</si>
  <si>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</si>
  <si>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</si>
  <si>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</si>
  <si>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</si>
  <si>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</si>
  <si>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</si>
  <si>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</si>
  <si>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</si>
  <si>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</si>
  <si>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</si>
  <si>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</si>
  <si>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</si>
  <si>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</si>
  <si>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</si>
  <si>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</si>
  <si>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</si>
  <si>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</si>
  <si>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</si>
  <si>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</si>
  <si>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</si>
  <si>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</si>
  <si>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</si>
  <si>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</si>
  <si>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</si>
  <si>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</si>
  <si>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</si>
  <si>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</si>
  <si>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</si>
  <si>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</si>
  <si>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</si>
  <si>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</si>
  <si>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</si>
  <si>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</si>
  <si>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</si>
  <si>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</si>
  <si>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</si>
  <si>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</si>
  <si>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</si>
  <si>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</si>
  <si>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</si>
  <si>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</si>
  <si>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</si>
  <si>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</si>
  <si>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</si>
  <si>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</si>
  <si>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</si>
  <si>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</si>
  <si>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</si>
  <si>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</si>
  <si>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</si>
  <si>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</si>
  <si>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</si>
  <si>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</si>
  <si>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</si>
  <si>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</si>
  <si>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</si>
  <si>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</si>
  <si>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</si>
  <si>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</si>
  <si>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</si>
  <si>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</si>
  <si>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</si>
  <si>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</si>
  <si>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</si>
  <si>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</si>
  <si>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</si>
  <si>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</si>
  <si>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</si>
  <si>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</si>
  <si>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</si>
  <si>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</si>
  <si>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</si>
  <si>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</si>
  <si>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</si>
  <si>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</si>
  <si>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</si>
  <si>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</si>
  <si>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</si>
  <si>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</si>
  <si>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</si>
  <si>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</si>
  <si>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</si>
  <si>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</si>
  <si>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</si>
  <si>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</si>
  <si>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</si>
  <si>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</si>
  <si>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</si>
  <si>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</si>
  <si>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</si>
  <si>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</si>
  <si>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</si>
  <si>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</si>
  <si>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</si>
  <si>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</si>
  <si>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</si>
  <si>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</si>
  <si>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</si>
  <si>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</si>
  <si>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</si>
  <si>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</si>
  <si>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</si>
  <si>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</si>
  <si>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</si>
  <si>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</si>
  <si>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</si>
  <si>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</si>
  <si>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</si>
  <si>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</si>
  <si>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</si>
  <si>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</si>
  <si>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</si>
  <si>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</si>
  <si>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</si>
  <si>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</si>
  <si>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</si>
  <si>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</si>
  <si>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</si>
  <si>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</si>
  <si>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</si>
  <si>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</si>
  <si>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</si>
  <si>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</si>
  <si>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</si>
  <si>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</si>
  <si>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</si>
  <si>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</si>
  <si>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</si>
  <si>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</si>
  <si>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</si>
  <si>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</si>
  <si>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</si>
  <si>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</si>
  <si>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</si>
  <si>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</si>
  <si>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</si>
  <si>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</si>
  <si>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</si>
  <si>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</si>
  <si>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</si>
  <si>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</si>
  <si>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</si>
  <si>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</si>
  <si>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</si>
  <si>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</si>
  <si>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</si>
  <si>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</si>
  <si>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</si>
  <si>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</si>
  <si>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</si>
  <si>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</si>
  <si>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</si>
  <si>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</si>
  <si>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</si>
  <si>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</si>
  <si>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</si>
  <si>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</si>
  <si>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</si>
  <si>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</si>
  <si>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</si>
  <si>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</si>
  <si>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</si>
  <si>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</si>
  <si>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</si>
  <si>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</si>
  <si>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</si>
  <si>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</si>
  <si>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</si>
  <si>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</si>
  <si>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</si>
  <si>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</si>
  <si>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</si>
  <si>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</si>
  <si>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</si>
  <si>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</si>
  <si>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</si>
  <si>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</si>
  <si>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</si>
  <si>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</si>
  <si>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</si>
  <si>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</si>
  <si>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</si>
  <si>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</si>
  <si>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</si>
  <si>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</si>
  <si>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</si>
  <si>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</si>
  <si>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</si>
  <si>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</si>
  <si>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</si>
  <si>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</si>
  <si>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</si>
  <si>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</si>
  <si>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</si>
  <si>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</si>
  <si>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</si>
  <si>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</si>
  <si>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</si>
  <si>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</si>
  <si>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</si>
  <si>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</si>
  <si>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</si>
  <si>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</si>
  <si>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</si>
  <si>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</si>
  <si>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</si>
  <si>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</si>
  <si>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</si>
  <si>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</si>
  <si>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</si>
  <si>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</si>
  <si>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</si>
  <si>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</si>
  <si>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</si>
  <si>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</si>
  <si>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</si>
  <si>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</si>
  <si>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</si>
  <si>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</si>
  <si>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</si>
  <si>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</si>
  <si>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</si>
  <si>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</si>
  <si>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</si>
  <si>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</si>
  <si>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</si>
  <si>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</si>
  <si>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</si>
  <si>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</si>
  <si>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</si>
  <si>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</si>
  <si>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</si>
  <si>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</si>
  <si>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</si>
  <si>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</si>
  <si>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</si>
  <si>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</si>
  <si>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</si>
  <si>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</si>
  <si>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</si>
  <si>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</si>
  <si>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</si>
  <si>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</si>
  <si>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</si>
  <si>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</si>
  <si>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</si>
  <si>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</si>
  <si>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</si>
  <si>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</si>
  <si>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</si>
  <si>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</si>
  <si>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</si>
  <si>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</si>
  <si>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</si>
  <si>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</si>
  <si>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</si>
  <si>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</si>
  <si>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</si>
  <si>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</si>
  <si>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</si>
  <si>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</si>
  <si>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</si>
  <si>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</si>
  <si>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</si>
  <si>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</si>
  <si>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</si>
  <si>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</si>
  <si>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</si>
  <si>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</si>
  <si>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</si>
  <si>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</si>
  <si>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</si>
  <si>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</si>
  <si>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</si>
  <si>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</si>
  <si>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</si>
  <si>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</si>
  <si>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</si>
  <si>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</si>
  <si>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</si>
  <si>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</si>
  <si>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</si>
  <si>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</si>
  <si>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</si>
  <si>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</si>
  <si>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</si>
  <si>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</si>
  <si>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</si>
  <si>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</si>
  <si>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</si>
  <si>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</si>
  <si>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</si>
  <si>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</si>
  <si>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</si>
  <si>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</si>
  <si>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</si>
  <si>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</si>
  <si>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</si>
  <si>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</si>
  <si>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</si>
  <si>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</si>
  <si>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</si>
  <si>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</si>
  <si>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</si>
  <si>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</si>
  <si>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</si>
  <si>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</si>
  <si>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</si>
  <si>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</si>
  <si>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</si>
  <si>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</si>
  <si>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</si>
  <si>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</si>
  <si>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</si>
  <si>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</si>
  <si>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</si>
  <si>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</si>
  <si>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</si>
  <si>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</si>
  <si>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</si>
  <si>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</si>
  <si>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</si>
  <si>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</si>
  <si>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</si>
  <si>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</si>
  <si>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</si>
  <si>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</si>
  <si>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</si>
  <si>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</si>
  <si>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</si>
  <si>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</si>
  <si>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</si>
  <si>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</si>
  <si>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</si>
  <si>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</si>
  <si>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</si>
  <si>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</si>
  <si>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</si>
  <si>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</si>
  <si>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</si>
  <si>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</si>
  <si>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</si>
  <si>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</si>
  <si>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</si>
  <si>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</si>
  <si>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</si>
  <si>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</si>
  <si>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</si>
  <si>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</si>
  <si>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</si>
  <si>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</si>
  <si>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</si>
  <si>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</si>
  <si>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</si>
  <si>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</si>
  <si>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</si>
  <si>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</si>
  <si>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</si>
  <si>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</si>
  <si>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</si>
  <si>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</si>
  <si>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</si>
  <si>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</si>
  <si>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</si>
  <si>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</si>
  <si>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</si>
  <si>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</si>
  <si>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</si>
  <si>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</si>
  <si>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</si>
  <si>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</si>
  <si>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</si>
  <si>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</si>
  <si>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</si>
  <si>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</si>
  <si>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</si>
  <si>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</si>
  <si>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</si>
  <si>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</si>
  <si>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</si>
  <si>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</si>
  <si>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</si>
  <si>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</si>
  <si>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</si>
  <si>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</si>
  <si>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</si>
  <si>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</si>
  <si>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</si>
  <si>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</si>
  <si>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</si>
  <si>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</si>
  <si>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</si>
  <si>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</si>
  <si>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</si>
  <si>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</si>
  <si>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</si>
  <si>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</si>
  <si>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</si>
  <si>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</si>
  <si>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</si>
  <si>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</si>
  <si>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</si>
  <si>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</si>
  <si>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</si>
  <si>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</si>
  <si>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</si>
  <si>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</si>
  <si>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</si>
  <si>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</si>
  <si>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</si>
  <si>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</si>
  <si>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</si>
  <si>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</si>
  <si>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</si>
  <si>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</si>
  <si>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</si>
  <si>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</si>
  <si>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</si>
  <si>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</si>
  <si>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</si>
  <si>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</si>
  <si>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</si>
  <si>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</si>
  <si>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</si>
  <si>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</si>
  <si>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</si>
  <si>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</si>
  <si>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</si>
  <si>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</si>
  <si>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</si>
  <si>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</si>
  <si>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</si>
  <si>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</si>
  <si>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</si>
  <si>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</si>
  <si>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</si>
  <si>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</si>
  <si>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</si>
  <si>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</si>
  <si>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</si>
  <si>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</si>
  <si>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</si>
  <si>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</si>
  <si>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</si>
  <si>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</si>
  <si>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</si>
  <si>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</si>
  <si>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</si>
  <si>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</si>
  <si>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</si>
  <si>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</si>
  <si>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</si>
  <si>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</si>
  <si>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</si>
  <si>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</si>
  <si>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</si>
  <si>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</si>
  <si>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</si>
  <si>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</si>
  <si>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</si>
  <si>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</si>
  <si>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</si>
  <si>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</si>
  <si>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</si>
  <si>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</si>
  <si>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</si>
  <si>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</si>
  <si>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</si>
  <si>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</si>
  <si>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</si>
  <si>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</si>
  <si>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</si>
  <si>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</si>
  <si>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</si>
  <si>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</si>
  <si>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</si>
  <si>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</si>
  <si>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</si>
  <si>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</si>
  <si>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</si>
  <si>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</si>
  <si>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</si>
  <si>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</si>
  <si>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</si>
  <si>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</si>
  <si>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</si>
  <si>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</si>
  <si>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</si>
  <si>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</si>
  <si>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</si>
  <si>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</si>
  <si>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</si>
  <si>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</si>
  <si>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</si>
  <si>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</si>
  <si>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</si>
  <si>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</si>
  <si>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</si>
  <si>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</si>
  <si>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</si>
  <si>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</si>
  <si>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</si>
  <si>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</si>
  <si>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</si>
  <si>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</si>
  <si>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</si>
  <si>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</si>
  <si>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</si>
  <si>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</si>
  <si>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</si>
  <si>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</si>
  <si>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</si>
  <si>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</si>
  <si>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</si>
  <si>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</si>
  <si>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</si>
  <si>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</si>
  <si>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</si>
  <si>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</si>
  <si>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</si>
  <si>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</si>
  <si>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</si>
  <si>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</si>
  <si>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</si>
  <si>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</si>
  <si>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</si>
  <si>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</si>
  <si>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</si>
  <si>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</si>
  <si>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</si>
  <si>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</si>
  <si>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</si>
  <si>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</si>
  <si>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</si>
  <si>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</si>
  <si>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</si>
  <si>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</si>
  <si>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</si>
  <si>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</si>
  <si>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</si>
  <si>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</si>
  <si>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</si>
  <si>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</si>
  <si>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</si>
  <si>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</si>
  <si>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</si>
  <si>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</si>
  <si>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</si>
  <si>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</si>
  <si>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</si>
  <si>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</si>
  <si>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</si>
  <si>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</si>
  <si>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</si>
  <si>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</si>
  <si>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</si>
  <si>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</si>
  <si>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</si>
  <si>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</si>
  <si>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</si>
  <si>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</si>
  <si>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</si>
  <si>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</si>
  <si>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</si>
  <si>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</si>
  <si>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</si>
  <si>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</si>
  <si>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</si>
  <si>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</si>
  <si>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</si>
  <si>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</si>
  <si>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</si>
  <si>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</si>
  <si>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</si>
  <si>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</si>
  <si>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</si>
  <si>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</si>
  <si>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</si>
  <si>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</si>
  <si>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</si>
  <si>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</si>
  <si>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</si>
  <si>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</si>
  <si>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</si>
  <si>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</si>
  <si>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</si>
  <si>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</si>
  <si>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</si>
  <si>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</si>
  <si>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</si>
  <si>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</si>
  <si>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</si>
  <si>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</si>
  <si>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</si>
  <si>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</si>
  <si>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</si>
  <si>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</si>
  <si>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</si>
  <si>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</si>
  <si>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</si>
  <si>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</si>
  <si>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</si>
  <si>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</si>
  <si>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</si>
  <si>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</si>
  <si>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</si>
  <si>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</si>
  <si>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</si>
  <si>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</si>
  <si>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</si>
  <si>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</si>
  <si>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</si>
  <si>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</si>
  <si>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</si>
  <si>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</si>
  <si>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</si>
  <si>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</si>
  <si>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</si>
  <si>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</si>
  <si>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</si>
  <si>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</si>
  <si>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</si>
  <si>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</si>
  <si>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</si>
  <si>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</si>
  <si>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</si>
  <si>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</si>
  <si>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</si>
  <si>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</si>
  <si>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</si>
  <si>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</si>
  <si>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</si>
  <si>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</si>
  <si>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</si>
  <si>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</si>
  <si>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</si>
  <si>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</si>
  <si>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</si>
  <si>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</si>
  <si>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</si>
  <si>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</si>
  <si>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</si>
  <si>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</si>
  <si>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</si>
  <si>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</si>
  <si>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</si>
  <si>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</si>
  <si>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</si>
  <si>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</si>
  <si>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</si>
  <si>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</si>
  <si>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</si>
  <si>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</si>
  <si>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</si>
  <si>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</si>
  <si>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</si>
  <si>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</si>
  <si>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</si>
  <si>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</si>
  <si>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</si>
  <si>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</si>
  <si>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</si>
  <si>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</si>
  <si>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</si>
  <si>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</si>
  <si>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</si>
  <si>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</si>
  <si>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</si>
  <si>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</si>
  <si>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</si>
  <si>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</si>
  <si>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</si>
  <si>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</si>
  <si>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</si>
  <si>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</si>
  <si>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</si>
  <si>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</si>
  <si>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</si>
  <si>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</si>
  <si>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</si>
  <si>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</si>
  <si>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</si>
  <si>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</si>
  <si>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</si>
  <si>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</si>
  <si>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</si>
  <si>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</si>
  <si>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</si>
  <si>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</si>
  <si>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</si>
  <si>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</si>
  <si>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</si>
  <si>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</si>
  <si>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</si>
  <si>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</si>
  <si>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</si>
  <si>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</si>
  <si>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</si>
  <si>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</si>
  <si>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</si>
  <si>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</si>
  <si>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</si>
  <si>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</si>
  <si>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</si>
  <si>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</si>
  <si>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</si>
  <si>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</si>
  <si>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</si>
  <si>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</si>
  <si>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</si>
  <si>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</si>
  <si>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</si>
  <si>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</si>
  <si>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</si>
  <si>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</si>
  <si>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</si>
  <si>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</si>
  <si>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</si>
  <si>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</si>
  <si>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</si>
  <si>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</si>
  <si>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</si>
  <si>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</si>
  <si>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</si>
  <si>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</si>
  <si>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</si>
  <si>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</si>
  <si>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</si>
  <si>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</si>
  <si>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</si>
  <si>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</si>
  <si>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</si>
  <si>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</si>
  <si>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</si>
  <si>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</si>
  <si>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</si>
  <si>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</si>
  <si>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</si>
  <si>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</si>
  <si>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</si>
  <si>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</si>
  <si>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</si>
  <si>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</si>
  <si>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</si>
  <si>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</si>
  <si>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</si>
  <si>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</si>
  <si>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</si>
  <si>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</si>
  <si>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</si>
  <si>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</si>
  <si>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</si>
  <si>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</si>
  <si>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</si>
  <si>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</si>
  <si>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</si>
  <si>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</si>
  <si>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</si>
  <si>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</si>
  <si>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</si>
  <si>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</si>
  <si>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</si>
  <si>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</si>
  <si>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</si>
  <si>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</si>
  <si>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</si>
  <si>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</si>
  <si>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</si>
  <si>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</si>
  <si>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</si>
  <si>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</si>
  <si>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</si>
  <si>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</si>
  <si>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</si>
  <si>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</si>
  <si>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</si>
  <si>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</si>
  <si>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</si>
  <si>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</si>
  <si>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</si>
  <si>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</si>
  <si>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</si>
  <si>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</si>
  <si>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</si>
  <si>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</si>
  <si>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</si>
  <si>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</si>
  <si>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</si>
  <si>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</si>
  <si>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</si>
  <si>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</si>
  <si>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</si>
  <si>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</si>
  <si>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</si>
  <si>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</si>
  <si>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</si>
  <si>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</si>
  <si>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</si>
  <si>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</si>
  <si>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</si>
  <si>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</si>
  <si>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</si>
  <si>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</si>
  <si>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</si>
  <si>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</si>
  <si>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</si>
  <si>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</si>
  <si>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</si>
  <si>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</si>
  <si>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</si>
  <si>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</si>
  <si>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</si>
  <si>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</si>
  <si>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</si>
  <si>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</si>
  <si>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</si>
  <si>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</si>
  <si>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</si>
  <si>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</si>
  <si>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</si>
  <si>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</si>
  <si>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</si>
  <si>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</si>
  <si>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</si>
  <si>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</si>
  <si>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</si>
  <si>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</si>
  <si>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</si>
  <si>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</si>
  <si>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</si>
  <si>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</si>
  <si>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</si>
  <si>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</si>
  <si>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</si>
  <si>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</si>
  <si>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</si>
  <si>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</si>
  <si>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</si>
  <si>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</si>
  <si>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</si>
  <si>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</si>
  <si>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</si>
  <si>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</si>
  <si>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</si>
  <si>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</si>
  <si>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</si>
  <si>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</si>
  <si>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</si>
  <si>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</si>
  <si>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</si>
  <si>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</si>
  <si>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</si>
  <si>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</si>
  <si>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</si>
  <si>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</si>
  <si>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</si>
  <si>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</si>
  <si>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</si>
  <si>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</si>
  <si>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</si>
  <si>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</si>
  <si>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</si>
  <si>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</si>
  <si>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</si>
  <si>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</si>
  <si>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</si>
  <si>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</si>
  <si>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</si>
  <si>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</si>
  <si>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</si>
  <si>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</si>
  <si>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</si>
  <si>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</si>
  <si>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</si>
  <si>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</si>
  <si>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</si>
  <si>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</si>
  <si>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</si>
  <si>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</si>
  <si>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</si>
  <si>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</si>
  <si>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</si>
  <si>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</si>
  <si>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</si>
  <si>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</si>
  <si>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</si>
  <si>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</si>
  <si>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</si>
  <si>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</si>
  <si>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</si>
  <si>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</si>
  <si>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</si>
  <si>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</si>
  <si>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</si>
  <si>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</si>
  <si>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</si>
  <si>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</si>
  <si>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</si>
  <si>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</si>
  <si>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</si>
  <si>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</si>
  <si>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</si>
  <si>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</si>
  <si>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</si>
  <si>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</si>
  <si>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</si>
  <si>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</si>
  <si>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</si>
  <si>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</si>
  <si>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</si>
  <si>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</si>
  <si>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</si>
  <si>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</si>
  <si>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</si>
  <si>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</si>
  <si>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</si>
  <si>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</si>
  <si>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</si>
  <si>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</si>
  <si>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</si>
  <si>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</si>
  <si>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</si>
  <si>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</si>
  <si>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</si>
  <si>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</si>
  <si>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</si>
  <si>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</si>
  <si>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</si>
  <si>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</si>
  <si>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</si>
  <si>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</si>
  <si>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</si>
  <si>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</si>
  <si>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</si>
  <si>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</si>
  <si>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</si>
  <si>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</si>
  <si>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</si>
  <si>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</si>
  <si>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</si>
  <si>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</si>
  <si>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</si>
  <si>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</si>
  <si>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</si>
  <si>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</si>
  <si>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</si>
  <si>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</si>
  <si>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</si>
  <si>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</si>
  <si>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</si>
  <si>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</si>
  <si>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</si>
  <si>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</si>
  <si>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</si>
  <si>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</si>
  <si>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</si>
  <si>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</si>
  <si>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</si>
  <si>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</si>
  <si>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</si>
  <si>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</si>
  <si>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</si>
  <si>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</si>
  <si>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</si>
  <si>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</si>
  <si>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</si>
  <si>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</si>
  <si>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</si>
  <si>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</si>
  <si>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</si>
  <si>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</si>
  <si>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</si>
  <si>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</si>
  <si>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</si>
  <si>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</si>
  <si>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</si>
  <si>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</si>
  <si>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</si>
  <si>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</si>
  <si>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</si>
  <si>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</si>
  <si>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</si>
  <si>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</si>
  <si>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</si>
  <si>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</si>
  <si>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</si>
  <si>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</si>
  <si>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</si>
  <si>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</si>
  <si>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</si>
  <si>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</si>
  <si>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</si>
  <si>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</si>
  <si>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</si>
  <si>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</si>
  <si>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</si>
  <si>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</si>
  <si>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</si>
  <si>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</si>
  <si>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</si>
  <si>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</si>
  <si>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</si>
  <si>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</si>
  <si>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</si>
  <si>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</si>
  <si>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</si>
  <si>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</si>
  <si>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</si>
  <si>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</si>
  <si>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</si>
  <si>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</si>
  <si>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</si>
  <si>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</si>
  <si>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</si>
  <si>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</si>
  <si>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</si>
  <si>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</si>
  <si>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</si>
  <si>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</si>
  <si>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</si>
  <si>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</si>
  <si>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</si>
  <si>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</si>
  <si>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</si>
  <si>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</si>
  <si>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</si>
  <si>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</si>
  <si>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</si>
  <si>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</si>
  <si>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</si>
  <si>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</si>
  <si>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</si>
  <si>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</si>
  <si>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</si>
  <si>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</si>
  <si>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</si>
  <si>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</si>
  <si>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</si>
  <si>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</si>
  <si>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</si>
  <si>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</si>
  <si>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</si>
  <si>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</si>
  <si>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</si>
  <si>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</si>
  <si>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</si>
  <si>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</si>
  <si>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</si>
  <si>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</si>
  <si>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</si>
  <si>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</si>
  <si>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</si>
  <si>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</si>
  <si>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</si>
  <si>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</si>
  <si>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</si>
  <si>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</si>
  <si>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</si>
  <si>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</si>
  <si>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</si>
  <si>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</si>
  <si>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</si>
  <si>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</si>
  <si>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</si>
  <si>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</si>
  <si>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</si>
  <si>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</si>
  <si>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</si>
  <si>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</si>
  <si>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</si>
  <si>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</si>
  <si>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</si>
  <si>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</si>
  <si>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</si>
  <si>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</si>
  <si>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</si>
  <si>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</si>
  <si>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</si>
  <si>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</si>
  <si>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</si>
  <si>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</si>
  <si>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</si>
  <si>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</si>
  <si>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</si>
  <si>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</si>
  <si>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</si>
  <si>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</si>
  <si>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</si>
  <si>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</si>
  <si>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</si>
  <si>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</si>
  <si>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</si>
  <si>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</si>
  <si>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</si>
  <si>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</si>
  <si>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</si>
  <si>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</si>
  <si>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</si>
  <si>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</si>
  <si>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</si>
  <si>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</si>
  <si>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</si>
  <si>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</si>
  <si>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</si>
  <si>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</si>
  <si>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</si>
  <si>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</si>
  <si>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</si>
  <si>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</si>
  <si>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</si>
  <si>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</si>
  <si>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</si>
  <si>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</si>
  <si>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</si>
  <si>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</si>
  <si>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</si>
  <si>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</si>
  <si>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</si>
  <si>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</si>
  <si>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</si>
  <si>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</si>
  <si>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</si>
  <si>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</si>
  <si>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</si>
  <si>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</si>
  <si>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</si>
  <si>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</si>
  <si>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</si>
  <si>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</si>
  <si>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</si>
  <si>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</si>
  <si>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</si>
  <si>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</si>
  <si>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</si>
  <si>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</si>
  <si>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</si>
  <si>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</si>
  <si>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</si>
  <si>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</si>
  <si>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</si>
  <si>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</si>
  <si>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</si>
  <si>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</si>
  <si>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</si>
  <si>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</si>
  <si>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</si>
  <si>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</si>
  <si>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</si>
  <si>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</si>
  <si>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</si>
  <si>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</si>
  <si>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</si>
  <si>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</si>
  <si>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</si>
  <si>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</si>
  <si>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</si>
  <si>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</si>
  <si>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</si>
  <si>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</si>
  <si>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</si>
  <si>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</si>
  <si>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</si>
  <si>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</si>
  <si>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</si>
  <si>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</si>
  <si>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</si>
  <si>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</si>
  <si>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</si>
  <si>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</si>
  <si>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</si>
  <si>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</si>
  <si>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</si>
  <si>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</si>
  <si>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</si>
  <si>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</si>
  <si>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</si>
  <si>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</si>
  <si>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</si>
  <si>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</si>
  <si>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</si>
  <si>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</si>
  <si>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</si>
  <si>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</si>
  <si>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</si>
  <si>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</si>
  <si>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</si>
  <si>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</si>
  <si>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</si>
  <si>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</si>
  <si>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</si>
  <si>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</si>
  <si>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</si>
  <si>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</si>
  <si>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</si>
  <si>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</si>
  <si>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</si>
  <si>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</si>
  <si>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</si>
  <si>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</si>
  <si>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</si>
  <si>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</si>
  <si>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</si>
  <si>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</si>
  <si>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</si>
  <si>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</si>
  <si>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</si>
  <si>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</si>
  <si>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</si>
  <si>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</si>
  <si>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</si>
  <si>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</si>
  <si>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</si>
  <si>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</si>
  <si>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</si>
  <si>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</si>
  <si>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</si>
  <si>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</si>
  <si>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</si>
  <si>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</si>
  <si>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</si>
  <si>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</si>
  <si>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</si>
  <si>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</si>
  <si>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</si>
  <si>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</si>
  <si>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</si>
  <si>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</si>
  <si>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</si>
  <si>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</si>
  <si>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</si>
  <si>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</si>
  <si>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</si>
  <si>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</si>
  <si>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</si>
  <si>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</si>
  <si>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</si>
  <si>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</si>
  <si>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</si>
  <si>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</si>
  <si>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</si>
  <si>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</si>
  <si>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</si>
  <si>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</si>
  <si>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</si>
  <si>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</si>
  <si>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</si>
  <si>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</si>
  <si>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</si>
  <si>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</si>
  <si>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</si>
  <si>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</si>
  <si>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</si>
  <si>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</si>
  <si>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</si>
  <si>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</si>
  <si>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</si>
  <si>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</si>
  <si>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</si>
  <si>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</si>
  <si>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</si>
  <si>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</si>
  <si>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</si>
  <si>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</si>
  <si>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</si>
  <si>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</si>
  <si>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</si>
  <si>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</si>
  <si>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</si>
  <si>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</si>
  <si>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</si>
  <si>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</si>
  <si>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</si>
  <si>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</si>
  <si>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</si>
  <si>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</si>
  <si>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</si>
  <si>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</si>
  <si>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</si>
  <si>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</si>
  <si>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</si>
  <si>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</si>
  <si>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</si>
  <si>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</si>
  <si>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</si>
  <si>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</si>
  <si>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</si>
  <si>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</si>
  <si>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</si>
  <si>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</si>
  <si>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</si>
  <si>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</si>
  <si>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</si>
  <si>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</si>
  <si>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</si>
  <si>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</si>
  <si>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</si>
  <si>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</si>
  <si>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</si>
  <si>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</si>
  <si>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</si>
  <si>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</si>
  <si>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</si>
  <si>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</si>
  <si>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</si>
  <si>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</si>
  <si>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</si>
  <si>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</si>
  <si>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</si>
  <si>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</si>
  <si>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</si>
  <si>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</si>
  <si>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</si>
  <si>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</si>
  <si>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</si>
  <si>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</si>
  <si>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</si>
  <si>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</si>
  <si>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</si>
  <si>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</si>
  <si>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</si>
  <si>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</si>
  <si>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</si>
  <si>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</si>
  <si>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</si>
  <si>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</si>
  <si>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</si>
  <si>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</si>
  <si>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</si>
  <si>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</si>
  <si>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</si>
  <si>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</si>
  <si>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</si>
  <si>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</si>
  <si>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</si>
  <si>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</si>
  <si>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</si>
  <si>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</si>
  <si>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</si>
  <si>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</si>
  <si>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</si>
  <si>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</si>
  <si>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</si>
  <si>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</si>
  <si>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</si>
  <si>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</si>
  <si>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</si>
  <si>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</si>
  <si>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</si>
  <si>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</si>
  <si>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</si>
  <si>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</si>
  <si>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</si>
  <si>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</si>
  <si>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</si>
  <si>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</si>
  <si>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</si>
  <si>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</si>
  <si>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</si>
  <si>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</si>
  <si>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</si>
  <si>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</si>
  <si>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</si>
  <si>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</si>
  <si>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</si>
  <si>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</si>
  <si>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</si>
  <si>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</si>
  <si>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</si>
  <si>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</si>
  <si>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</si>
  <si>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</si>
  <si>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</si>
  <si>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</si>
  <si>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</si>
  <si>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</si>
  <si>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</si>
  <si>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</si>
  <si>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</si>
  <si>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</si>
  <si>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</si>
  <si>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</si>
  <si>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</si>
  <si>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</si>
  <si>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</si>
  <si>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</si>
  <si>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</si>
  <si>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</si>
  <si>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</si>
  <si>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</si>
  <si>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</si>
  <si>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</si>
  <si>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</si>
  <si>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</si>
  <si>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</si>
  <si>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</si>
  <si>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</si>
  <si>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</si>
  <si>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</si>
  <si>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</si>
  <si>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</si>
  <si>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</si>
  <si>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</si>
  <si>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</si>
  <si>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</si>
  <si>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</si>
  <si>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</si>
  <si>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</si>
  <si>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</si>
  <si>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</si>
  <si>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</si>
  <si>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</si>
  <si>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</si>
  <si>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</si>
  <si>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</si>
  <si>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</si>
  <si>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</si>
  <si>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</si>
  <si>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</si>
  <si>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</si>
  <si>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</si>
  <si>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</si>
  <si>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</si>
  <si>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</si>
  <si>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</si>
  <si>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</si>
  <si>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</si>
  <si>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</si>
  <si>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</si>
  <si>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</si>
  <si>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</si>
  <si>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</si>
  <si>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</si>
  <si>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</si>
  <si>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</si>
  <si>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</si>
  <si>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</si>
  <si>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</si>
  <si>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</si>
  <si>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</si>
  <si>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</si>
  <si>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</si>
  <si>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</si>
  <si>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</si>
  <si>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</si>
  <si>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</si>
  <si>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</si>
  <si>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</si>
  <si>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</si>
  <si>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</si>
  <si>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</si>
  <si>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</si>
  <si>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</si>
  <si>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</si>
  <si>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</si>
  <si>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</si>
  <si>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</si>
  <si>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</si>
  <si>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</si>
  <si>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</si>
  <si>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</si>
  <si>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</si>
  <si>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</si>
  <si>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</si>
  <si>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</si>
  <si>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</si>
  <si>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</si>
  <si>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</si>
  <si>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</si>
  <si>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</si>
  <si>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</si>
  <si>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</si>
  <si>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</si>
  <si>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</si>
  <si>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</si>
  <si>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</si>
  <si>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</si>
  <si>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</si>
  <si>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</si>
  <si>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</si>
  <si>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</si>
  <si>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</si>
  <si>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</si>
  <si>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</si>
  <si>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</si>
  <si>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</si>
  <si>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</si>
  <si>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</si>
  <si>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</si>
  <si>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</si>
  <si>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</si>
  <si>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</si>
  <si>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</si>
  <si>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</si>
  <si>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</si>
  <si>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</si>
  <si>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</si>
  <si>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</si>
  <si>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</si>
  <si>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</si>
  <si>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</si>
  <si>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</si>
  <si>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</si>
  <si>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</si>
  <si>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</si>
  <si>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</si>
  <si>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</si>
  <si>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</si>
  <si>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</si>
  <si>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</si>
  <si>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</si>
  <si>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</si>
  <si>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</si>
  <si>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</si>
  <si>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</si>
  <si>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</si>
  <si>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</si>
  <si>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</si>
  <si>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</si>
  <si>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</si>
  <si>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</si>
  <si>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</si>
  <si>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</si>
  <si>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</si>
  <si>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</si>
  <si>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</si>
  <si>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</si>
  <si>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</si>
  <si>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</si>
  <si>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</si>
  <si>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</si>
  <si>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</si>
  <si>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</si>
  <si>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</si>
  <si>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</si>
  <si>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</si>
  <si>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</si>
  <si>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</si>
  <si>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</si>
  <si>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</si>
  <si>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</si>
  <si>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</si>
  <si>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</si>
  <si>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</si>
  <si>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</si>
  <si>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</si>
  <si>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</si>
  <si>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</si>
  <si>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</si>
  <si>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</si>
  <si>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</si>
  <si>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</si>
  <si>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</si>
  <si>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</si>
  <si>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</si>
  <si>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</si>
  <si>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</si>
  <si>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</si>
  <si>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</si>
  <si>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</si>
  <si>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</si>
  <si>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</si>
  <si>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</si>
  <si>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</si>
  <si>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</si>
  <si>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</si>
  <si>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</si>
  <si>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</si>
  <si>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</si>
  <si>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</si>
  <si>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</si>
  <si>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</si>
  <si>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</si>
  <si>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</si>
  <si>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</si>
  <si>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</si>
  <si>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</si>
  <si>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</si>
  <si>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</si>
  <si>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</si>
  <si>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</si>
  <si>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</si>
  <si>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</si>
  <si>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</si>
  <si>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</si>
  <si>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</si>
  <si>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</si>
  <si>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</si>
  <si>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</si>
  <si>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</si>
  <si>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</si>
  <si>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</si>
  <si>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</si>
  <si>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</si>
  <si>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</si>
  <si>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</si>
  <si>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</si>
  <si>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</si>
  <si>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</si>
  <si>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</si>
  <si>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</si>
  <si>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</si>
  <si>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</si>
  <si>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</si>
  <si>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</si>
  <si>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</si>
  <si>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</si>
  <si>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</si>
  <si>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</si>
  <si>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</si>
  <si>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</si>
  <si>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</si>
  <si>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</si>
  <si>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</si>
  <si>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</si>
  <si>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</si>
  <si>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</si>
  <si>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</si>
  <si>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</si>
  <si>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</si>
  <si>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</si>
  <si>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</si>
  <si>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</si>
  <si>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</si>
  <si>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</si>
  <si>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</si>
  <si>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</si>
  <si>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</si>
  <si>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</si>
  <si>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</si>
  <si>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</si>
  <si>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</si>
  <si>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</si>
  <si>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</si>
  <si>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</si>
  <si>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</si>
  <si>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</si>
  <si>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</si>
  <si>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</si>
  <si>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</si>
  <si>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</si>
  <si>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</si>
  <si>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</si>
  <si>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</si>
  <si>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</si>
  <si>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</si>
  <si>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</si>
  <si>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</si>
  <si>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</si>
  <si>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</si>
  <si>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</si>
  <si>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</si>
  <si>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</si>
  <si>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</si>
  <si>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</si>
  <si>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</si>
  <si>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</si>
  <si>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</si>
  <si>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</si>
  <si>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</si>
  <si>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</si>
  <si>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</si>
  <si>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</si>
  <si>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</si>
  <si>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</si>
  <si>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</si>
  <si>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</si>
  <si>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</si>
  <si>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</si>
  <si>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</si>
  <si>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</si>
  <si>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</si>
  <si>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</si>
  <si>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</si>
  <si>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</si>
  <si>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</si>
  <si>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</si>
  <si>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</si>
  <si>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</si>
  <si>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</si>
  <si>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</si>
  <si>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</si>
  <si>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</si>
  <si>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</si>
  <si>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</si>
  <si>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</si>
  <si>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</si>
  <si>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</si>
  <si>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</si>
  <si>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</si>
  <si>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</si>
  <si>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</si>
  <si>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</si>
  <si>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</si>
  <si>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</si>
  <si>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</si>
  <si>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</si>
  <si>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</si>
  <si>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</si>
  <si>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</si>
  <si>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</si>
  <si>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</si>
  <si>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</si>
  <si>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</si>
  <si>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</si>
  <si>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</si>
  <si>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</si>
  <si>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</si>
  <si>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</si>
  <si>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</si>
  <si>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</si>
  <si>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</si>
  <si>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</si>
  <si>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</si>
  <si>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</si>
  <si>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</si>
  <si>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</si>
  <si>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</si>
  <si>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</si>
  <si>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</si>
  <si>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</si>
  <si>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</si>
  <si>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</si>
  <si>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</si>
  <si>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</si>
  <si>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</si>
  <si>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</si>
  <si>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</si>
  <si>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</si>
  <si>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</si>
  <si>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</si>
  <si>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</si>
  <si>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</si>
  <si>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</si>
  <si>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</si>
  <si>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</si>
  <si>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</si>
  <si>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</si>
  <si>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</si>
  <si>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</si>
  <si>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</si>
  <si>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</si>
  <si>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</si>
  <si>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</si>
  <si>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</si>
  <si>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</si>
  <si>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</si>
  <si>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</si>
  <si>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</si>
  <si>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</si>
  <si>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</si>
  <si>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</si>
  <si>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</si>
  <si>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</si>
  <si>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</si>
  <si>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</si>
  <si>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</si>
  <si>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</si>
  <si>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</si>
  <si>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</si>
  <si>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</si>
  <si>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</si>
  <si>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</si>
  <si>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</si>
  <si>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</si>
  <si>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</si>
  <si>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</si>
  <si>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</si>
  <si>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</si>
  <si>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</si>
  <si>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</si>
  <si>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</si>
  <si>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</si>
  <si>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</si>
  <si>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</si>
  <si>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</si>
  <si>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</si>
  <si>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</si>
  <si>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</si>
  <si>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</si>
  <si>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</si>
  <si>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</si>
  <si>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</si>
  <si>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</si>
  <si>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</si>
  <si>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</si>
  <si>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</si>
  <si>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</si>
  <si>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</si>
  <si>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</si>
  <si>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</si>
  <si>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</si>
  <si>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</si>
  <si>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</si>
  <si>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</si>
  <si>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</si>
  <si>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</si>
  <si>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</si>
  <si>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</si>
  <si>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</si>
  <si>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</si>
  <si>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</si>
  <si>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</si>
  <si>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</si>
  <si>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</si>
  <si>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</si>
  <si>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</si>
  <si>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</si>
  <si>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</si>
  <si>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</si>
  <si>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</si>
  <si>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</si>
  <si>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</si>
  <si>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</si>
  <si>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</si>
  <si>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</si>
  <si>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</si>
  <si>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</si>
  <si>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</si>
  <si>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</si>
  <si>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</si>
  <si>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</si>
  <si>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</si>
  <si>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</si>
  <si>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</si>
  <si>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</si>
  <si>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</si>
  <si>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</si>
  <si>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</si>
  <si>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</si>
  <si>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</si>
  <si>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</si>
  <si>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</si>
  <si>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</si>
  <si>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</si>
  <si>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</si>
  <si>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</si>
  <si>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</si>
  <si>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</si>
  <si>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</si>
  <si>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</si>
  <si>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</si>
  <si>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</si>
  <si>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</si>
  <si>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</si>
  <si>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</si>
  <si>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</si>
  <si>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</si>
  <si>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</si>
  <si>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</si>
  <si>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</si>
  <si>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</si>
  <si>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</si>
  <si>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</si>
  <si>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</si>
  <si>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</si>
  <si>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</si>
  <si>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</si>
  <si>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</si>
  <si>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</si>
  <si>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</si>
  <si>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</si>
  <si>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</si>
  <si>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</si>
  <si>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</si>
  <si>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</si>
  <si>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</si>
  <si>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</si>
  <si>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</si>
  <si>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</si>
  <si>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</si>
  <si>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</si>
  <si>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</si>
  <si>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</si>
  <si>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</si>
  <si>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</si>
  <si>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</si>
  <si>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</si>
  <si>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</si>
  <si>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</si>
  <si>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</si>
  <si>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</si>
  <si>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</si>
  <si>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</si>
  <si>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</si>
  <si>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</si>
  <si>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</si>
  <si>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</si>
  <si>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</si>
  <si>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</si>
  <si>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</si>
  <si>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</si>
  <si>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</si>
  <si>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</si>
  <si>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</si>
  <si>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</si>
  <si>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</si>
  <si>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</si>
  <si>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</si>
  <si>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</si>
  <si>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</si>
  <si>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</si>
  <si>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</si>
  <si>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</si>
  <si>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</si>
  <si>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</si>
  <si>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</si>
  <si>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</si>
  <si>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</si>
  <si>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</si>
  <si>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</si>
  <si>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</si>
  <si>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</si>
  <si>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</si>
  <si>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</si>
  <si>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</si>
  <si>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</si>
  <si>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</si>
  <si>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</si>
  <si>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</si>
  <si>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</si>
  <si>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</si>
  <si>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</si>
  <si>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</si>
  <si>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</si>
  <si>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</si>
  <si>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</si>
  <si>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</si>
  <si>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</si>
  <si>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</si>
  <si>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</si>
  <si>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</si>
  <si>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</si>
  <si>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</si>
  <si>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</si>
  <si>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</si>
  <si>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</si>
  <si>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</si>
  <si>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</si>
  <si>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</si>
  <si>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</si>
  <si>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</si>
  <si>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</si>
  <si>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</si>
  <si>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</si>
  <si>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</si>
  <si>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</si>
  <si>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</si>
  <si>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</si>
  <si>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</si>
  <si>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</si>
  <si>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</si>
  <si>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</si>
  <si>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</si>
  <si>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</si>
  <si>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</si>
  <si>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</si>
  <si>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</si>
  <si>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</si>
  <si>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</si>
  <si>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</si>
  <si>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</si>
  <si>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</si>
  <si>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</si>
  <si>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</si>
  <si>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</si>
  <si>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</si>
  <si>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</si>
  <si>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</si>
  <si>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</si>
  <si>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</si>
  <si>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</si>
  <si>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</si>
  <si>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</si>
  <si>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</si>
  <si>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</si>
  <si>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</si>
  <si>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</si>
  <si>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</si>
  <si>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</si>
  <si>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</si>
  <si>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</si>
  <si>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</si>
  <si>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</si>
  <si>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</si>
  <si>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</si>
  <si>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</si>
  <si>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</si>
  <si>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</si>
  <si>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</si>
  <si>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</si>
  <si>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</si>
  <si>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</si>
  <si>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</si>
  <si>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</si>
  <si>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</si>
  <si>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</si>
  <si>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</si>
  <si>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</si>
  <si>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</si>
  <si>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</si>
  <si>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</si>
  <si>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</si>
  <si>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</si>
  <si>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</si>
  <si>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</si>
  <si>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</si>
  <si>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</si>
  <si>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</si>
  <si>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</si>
  <si>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</si>
  <si>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</si>
  <si>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</si>
  <si>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</si>
  <si>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</si>
  <si>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</si>
  <si>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</si>
  <si>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</si>
  <si>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</si>
  <si>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</si>
  <si>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</si>
  <si>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</si>
  <si>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</si>
  <si>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</si>
  <si>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</si>
  <si>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</si>
  <si>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</si>
  <si>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</si>
  <si>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</si>
  <si>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</si>
  <si>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</si>
  <si>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</si>
  <si>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</si>
  <si>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</si>
  <si>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</si>
  <si>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</si>
  <si>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</si>
  <si>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</si>
  <si>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</si>
  <si>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</si>
  <si>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</si>
  <si>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</si>
  <si>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</si>
  <si>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</si>
  <si>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</si>
  <si>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</si>
  <si>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</si>
  <si>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</si>
  <si>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</si>
  <si>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</si>
  <si>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</si>
  <si>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</si>
  <si>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</si>
  <si>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</si>
  <si>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</si>
  <si>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</si>
  <si>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</si>
  <si>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</si>
  <si>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</si>
  <si>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</si>
  <si>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</si>
  <si>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</si>
  <si>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</si>
  <si>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</si>
  <si>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</si>
  <si>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</si>
  <si>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</si>
  <si>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</si>
  <si>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</si>
  <si>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</si>
  <si>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</si>
  <si>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</si>
  <si>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</si>
  <si>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</si>
  <si>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</si>
  <si>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</si>
  <si>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</si>
  <si>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</si>
  <si>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</si>
  <si>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</si>
  <si>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</si>
  <si>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</si>
  <si>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</si>
  <si>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</si>
  <si>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</si>
  <si>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</si>
  <si>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</si>
  <si>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</si>
  <si>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</si>
  <si>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</si>
  <si>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</si>
  <si>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</si>
  <si>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</si>
  <si>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</si>
  <si>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</si>
  <si>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</si>
  <si>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</si>
  <si>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</si>
  <si>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</si>
  <si>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</si>
  <si>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</si>
  <si>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</si>
  <si>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</si>
  <si>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</si>
  <si>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</si>
  <si>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</si>
  <si>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</si>
  <si>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</si>
  <si>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</si>
  <si>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</si>
  <si>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</si>
  <si>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</si>
  <si>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</si>
  <si>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</si>
  <si>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</si>
  <si>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</si>
  <si>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</si>
  <si>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</si>
  <si>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</si>
  <si>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</si>
  <si>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</si>
  <si>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</si>
  <si>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</si>
  <si>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</si>
  <si>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</si>
  <si>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</si>
  <si>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</si>
  <si>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</si>
  <si>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</si>
  <si>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</si>
  <si>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</si>
  <si>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</si>
  <si>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</si>
  <si>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</si>
  <si>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</si>
  <si>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</si>
  <si>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</si>
  <si>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</si>
  <si>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</si>
  <si>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</si>
  <si>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</si>
  <si>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</si>
  <si>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</si>
  <si>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</si>
  <si>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</si>
  <si>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</si>
  <si>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</si>
  <si>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</si>
  <si>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</si>
  <si>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</si>
  <si>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</si>
  <si>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</si>
  <si>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</si>
  <si>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</si>
  <si>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</si>
  <si>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</si>
  <si>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</si>
  <si>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</si>
  <si>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</si>
  <si>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</si>
  <si>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</si>
  <si>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</si>
  <si>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</si>
  <si>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</si>
  <si>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</si>
  <si>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</si>
  <si>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</si>
  <si>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</si>
  <si>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</si>
  <si>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</si>
  <si>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</si>
  <si>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</si>
  <si>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</si>
  <si>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</si>
  <si>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</si>
  <si>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</si>
  <si>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</si>
  <si>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</si>
  <si>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</si>
  <si>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</si>
  <si>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</si>
  <si>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</si>
  <si>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</si>
  <si>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</si>
  <si>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</si>
  <si>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</si>
  <si>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</si>
  <si>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</si>
  <si>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</si>
  <si>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</si>
  <si>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</si>
  <si>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</si>
  <si>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</si>
  <si>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</si>
  <si>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</si>
  <si>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</si>
  <si>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</si>
  <si>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</si>
  <si>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</si>
  <si>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</si>
  <si>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</si>
  <si>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</si>
  <si>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</si>
  <si>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</si>
  <si>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</si>
  <si>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</si>
  <si>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</si>
  <si>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</si>
  <si>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</si>
  <si>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</si>
  <si>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</si>
  <si>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</si>
  <si>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</si>
  <si>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</si>
  <si>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</si>
  <si>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</si>
  <si>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</si>
  <si>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</si>
  <si>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</si>
  <si>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</si>
  <si>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</si>
  <si>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</si>
  <si>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</si>
  <si>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</si>
  <si>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</si>
  <si>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</si>
  <si>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</si>
  <si>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</si>
  <si>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</si>
  <si>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</si>
  <si>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</si>
  <si>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</si>
  <si>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</si>
  <si>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</si>
  <si>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</si>
  <si>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</si>
  <si>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</si>
  <si>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</si>
  <si>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</si>
  <si>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</si>
  <si>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</si>
  <si>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</si>
  <si>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</si>
  <si>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</si>
  <si>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</si>
  <si>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</si>
  <si>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</si>
  <si>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</si>
  <si>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</si>
  <si>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</si>
  <si>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</si>
  <si>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</si>
  <si>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</si>
  <si>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</si>
  <si>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</si>
  <si>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</si>
  <si>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</si>
  <si>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</si>
  <si>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</si>
  <si>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</si>
  <si>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</si>
  <si>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</si>
  <si>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</si>
  <si>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</si>
  <si>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</si>
  <si>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</si>
  <si>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</si>
  <si>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</si>
  <si>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</si>
  <si>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</si>
  <si>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</si>
  <si>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</si>
  <si>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</si>
  <si>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</si>
  <si>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</si>
  <si>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</si>
  <si>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</si>
  <si>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</si>
  <si>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</si>
  <si>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</si>
  <si>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</si>
  <si>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</si>
  <si>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</si>
  <si>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</si>
  <si>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</si>
  <si>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</si>
  <si>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</si>
  <si>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</si>
  <si>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</si>
  <si>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</si>
  <si>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</si>
  <si>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</si>
  <si>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</si>
  <si>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</si>
  <si>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</si>
  <si>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</si>
  <si>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</si>
  <si>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</si>
  <si>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</si>
  <si>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</si>
  <si>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</si>
  <si>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</si>
  <si>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</si>
  <si>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</si>
  <si>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</si>
  <si>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</si>
  <si>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</si>
  <si>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</si>
  <si>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</si>
  <si>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</si>
  <si>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</si>
  <si>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</si>
  <si>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</si>
  <si>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</si>
  <si>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</si>
  <si>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</si>
  <si>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</si>
  <si>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</si>
  <si>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</si>
  <si>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</si>
  <si>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</si>
  <si>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</si>
  <si>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</si>
  <si>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</si>
  <si>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</si>
  <si>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</si>
  <si>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</si>
  <si>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</si>
  <si>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</si>
  <si>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</si>
  <si>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</si>
  <si>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</si>
  <si>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</si>
  <si>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</si>
  <si>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</si>
  <si>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</si>
  <si>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</si>
  <si>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</si>
  <si>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</si>
  <si>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</si>
  <si>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</si>
  <si>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</si>
  <si>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</si>
  <si>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</si>
  <si>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</si>
  <si>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</si>
  <si>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</si>
  <si>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</si>
  <si>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</si>
  <si>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</si>
  <si>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</si>
  <si>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</si>
  <si>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</si>
  <si>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</si>
  <si>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</si>
  <si>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</si>
  <si>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</si>
  <si>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</si>
  <si>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</si>
  <si>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</si>
  <si>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</si>
  <si>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</si>
  <si>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</si>
  <si>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</si>
  <si>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</si>
  <si>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</si>
  <si>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</si>
  <si>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</si>
  <si>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</si>
  <si>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</si>
  <si>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</si>
  <si>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</si>
  <si>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</si>
  <si>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</si>
  <si>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</si>
  <si>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</si>
  <si>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</si>
  <si>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</si>
  <si>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</si>
  <si>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</si>
  <si>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</si>
  <si>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</si>
  <si>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</si>
  <si>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</si>
  <si>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</si>
  <si>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</si>
  <si>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</si>
  <si>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</si>
  <si>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</si>
  <si>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</si>
  <si>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</si>
  <si>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</si>
  <si>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</si>
  <si>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</si>
  <si>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</si>
  <si>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</si>
  <si>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</si>
  <si>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</si>
  <si>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</si>
  <si>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</si>
  <si>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</si>
  <si>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</si>
  <si>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</si>
  <si>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</si>
  <si>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</si>
  <si>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</si>
  <si>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</si>
  <si>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</si>
  <si>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</si>
  <si>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</si>
  <si>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</si>
  <si>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</si>
  <si>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</si>
  <si>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</si>
  <si>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</si>
  <si>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</si>
  <si>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</si>
  <si>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</si>
  <si>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</si>
  <si>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</si>
  <si>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</si>
  <si>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</si>
  <si>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</si>
  <si>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</si>
  <si>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</si>
  <si>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</si>
  <si>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</si>
  <si>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</si>
  <si>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</si>
  <si>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</si>
  <si>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</si>
  <si>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</si>
  <si>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</si>
  <si>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</si>
  <si>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</si>
  <si>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</si>
  <si>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</si>
  <si>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</si>
  <si>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</si>
  <si>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</si>
  <si>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</si>
  <si>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</si>
  <si>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</si>
  <si>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</si>
  <si>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</si>
  <si>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</si>
  <si>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</si>
  <si>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</si>
  <si>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</si>
  <si>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</si>
  <si>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</si>
  <si>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</si>
  <si>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</si>
  <si>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</si>
  <si>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</si>
  <si>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</si>
  <si>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</si>
  <si>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</si>
  <si>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</si>
  <si>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</si>
  <si>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</si>
  <si>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</si>
  <si>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</si>
  <si>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</si>
  <si>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</si>
  <si>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</si>
  <si>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</si>
  <si>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</si>
  <si>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</si>
  <si>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</si>
  <si>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</si>
  <si>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</si>
  <si>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</si>
  <si>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</si>
  <si>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</si>
  <si>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</si>
  <si>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</si>
  <si>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</si>
  <si>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</si>
  <si>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</si>
  <si>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</si>
  <si>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</si>
  <si>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</si>
  <si>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</si>
  <si>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</si>
  <si>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</si>
  <si>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</si>
  <si>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</si>
  <si>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</si>
  <si>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</si>
  <si>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</si>
  <si>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</si>
  <si>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</si>
  <si>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</si>
  <si>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</si>
  <si>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</si>
  <si>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</si>
  <si>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</si>
  <si>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</si>
  <si>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</si>
  <si>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</si>
  <si>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</si>
  <si>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</si>
  <si>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</si>
  <si>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</si>
  <si>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</si>
  <si>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</si>
  <si>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</si>
  <si>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</si>
  <si>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</si>
  <si>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</si>
  <si>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</si>
  <si>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</si>
  <si>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</si>
  <si>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</si>
  <si>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</si>
  <si>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</si>
  <si>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</si>
  <si>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</si>
  <si>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</si>
  <si>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</si>
  <si>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</si>
  <si>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</si>
  <si>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</si>
  <si>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</si>
  <si>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</si>
  <si>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</si>
  <si>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</si>
  <si>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</si>
  <si>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</si>
  <si>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</si>
  <si>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</si>
  <si>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</si>
  <si>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</si>
  <si>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</si>
  <si>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</si>
  <si>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</si>
  <si>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</si>
  <si>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</si>
  <si>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</si>
  <si>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</si>
  <si>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</si>
  <si>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</si>
  <si>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</si>
  <si>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</si>
  <si>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</si>
  <si>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</si>
  <si>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</si>
  <si>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</si>
  <si>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</si>
  <si>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</si>
  <si>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</si>
  <si>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</si>
  <si>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</si>
  <si>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</si>
  <si>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</si>
  <si>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</si>
  <si>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</si>
  <si>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</si>
  <si>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</si>
  <si>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</si>
  <si>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</si>
  <si>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</si>
  <si>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</si>
  <si>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</si>
  <si>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</si>
  <si>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</si>
  <si>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</si>
  <si>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</si>
  <si>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</si>
  <si>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</si>
  <si>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</si>
  <si>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</si>
  <si>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</si>
  <si>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</si>
  <si>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</si>
  <si>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</si>
  <si>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</si>
  <si>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</si>
  <si>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</si>
  <si>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</si>
  <si>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</si>
  <si>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</si>
  <si>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</si>
  <si>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</si>
  <si>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</si>
  <si>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</si>
  <si>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</si>
  <si>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</si>
  <si>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</si>
  <si>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</si>
  <si>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</si>
  <si>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</si>
  <si>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</si>
  <si>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</si>
  <si>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</si>
  <si>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</si>
  <si>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</si>
  <si>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</si>
  <si>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</si>
  <si>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</si>
  <si>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</si>
  <si>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</si>
  <si>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</si>
  <si>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</si>
  <si>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</si>
  <si>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</si>
  <si>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</si>
  <si>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</si>
  <si>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</si>
  <si>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</si>
  <si>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</si>
  <si>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</si>
  <si>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</si>
  <si>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</si>
  <si>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</si>
  <si>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</si>
  <si>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</si>
  <si>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</si>
  <si>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</si>
  <si>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</si>
  <si>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</si>
  <si>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</si>
  <si>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</si>
  <si>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</si>
  <si>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</si>
  <si>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</si>
  <si>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</si>
  <si>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</si>
  <si>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</si>
  <si>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</si>
  <si>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</si>
  <si>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</si>
  <si>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</si>
  <si>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</si>
  <si>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</si>
  <si>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</si>
  <si>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</si>
  <si>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</si>
  <si>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</si>
  <si>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</si>
  <si>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</si>
  <si>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</si>
  <si>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</si>
  <si>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</si>
  <si>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</si>
  <si>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</si>
  <si>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</si>
  <si>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</si>
  <si>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</si>
  <si>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</si>
  <si>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</si>
  <si>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</si>
  <si>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</si>
  <si>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</si>
  <si>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</si>
  <si>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</si>
  <si>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</si>
  <si>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</si>
  <si>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</si>
  <si>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</si>
  <si>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</si>
  <si>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</si>
  <si>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</si>
  <si>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</si>
  <si>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</si>
  <si>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</si>
  <si>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</si>
  <si>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</si>
  <si>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</si>
  <si>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</si>
  <si>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</si>
  <si>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</si>
  <si>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</si>
  <si>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</si>
  <si>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</si>
  <si>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</si>
  <si>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</si>
  <si>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</si>
  <si>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</si>
  <si>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</si>
  <si>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</si>
  <si>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</si>
  <si>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</si>
  <si>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</si>
  <si>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</si>
  <si>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</si>
  <si>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</si>
  <si>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</si>
  <si>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</si>
  <si>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</si>
  <si>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</si>
  <si>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</si>
  <si>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</si>
  <si>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</si>
  <si>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</si>
  <si>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</si>
  <si>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</si>
  <si>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</si>
  <si>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</si>
  <si>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</si>
  <si>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</si>
  <si>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</si>
  <si>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</si>
  <si>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</si>
  <si>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</si>
  <si>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</si>
  <si>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</si>
  <si>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</si>
  <si>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</si>
  <si>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</si>
  <si>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</si>
  <si>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</si>
  <si>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</si>
  <si>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</si>
  <si>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</si>
  <si>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</si>
  <si>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</si>
  <si>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</si>
  <si>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</si>
  <si>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</si>
  <si>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</si>
  <si>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</si>
  <si>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</si>
  <si>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</si>
  <si>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</si>
  <si>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</si>
  <si>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</si>
  <si>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</si>
  <si>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</si>
  <si>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</si>
  <si>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</si>
  <si>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</si>
  <si>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</si>
  <si>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</si>
  <si>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</si>
  <si>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</si>
  <si>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</si>
  <si>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</si>
  <si>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</si>
  <si>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</si>
  <si>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</si>
  <si>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</si>
  <si>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</si>
  <si>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</si>
  <si>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</si>
  <si>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</si>
  <si>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</si>
  <si>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</si>
  <si>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</si>
  <si>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</si>
  <si>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</si>
  <si>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</si>
  <si>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</si>
  <si>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</si>
  <si>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</si>
  <si>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</si>
  <si>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</si>
  <si>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</si>
  <si>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</si>
  <si>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</si>
  <si>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</si>
  <si>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</si>
  <si>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</si>
  <si>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</si>
  <si>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</si>
  <si>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</si>
  <si>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</si>
  <si>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</si>
  <si>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</si>
  <si>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</si>
  <si>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</si>
  <si>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</si>
  <si>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</si>
  <si>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</si>
  <si>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</si>
  <si>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</si>
  <si>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</si>
  <si>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</si>
  <si>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</si>
  <si>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</si>
  <si>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</si>
  <si>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</si>
  <si>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</si>
  <si>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</si>
  <si>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</si>
  <si>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</si>
  <si>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</si>
  <si>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</si>
  <si>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</si>
  <si>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</si>
  <si>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</si>
  <si>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</si>
  <si>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</si>
  <si>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</si>
  <si>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</si>
  <si>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</si>
  <si>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</si>
  <si>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</si>
  <si>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</si>
  <si>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</si>
  <si>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</si>
  <si>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</si>
  <si>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</si>
  <si>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</si>
  <si>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</si>
  <si>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</si>
  <si>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</si>
  <si>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</si>
  <si>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</si>
  <si>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</si>
  <si>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</si>
  <si>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</si>
  <si>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</si>
  <si>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</si>
  <si>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</si>
  <si>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</si>
  <si>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</si>
  <si>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</si>
  <si>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</si>
  <si>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</si>
  <si>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</si>
  <si>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</si>
  <si>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</si>
  <si>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</si>
  <si>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</si>
  <si>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</si>
  <si>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</si>
  <si>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</si>
  <si>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</si>
  <si>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</si>
  <si>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</si>
  <si>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</si>
  <si>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</si>
  <si>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</si>
  <si>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</si>
  <si>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</si>
  <si>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</si>
  <si>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</si>
  <si>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</si>
  <si>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</si>
  <si>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</si>
  <si>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</si>
  <si>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</si>
  <si>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</si>
  <si>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</si>
  <si>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</si>
  <si>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</si>
  <si>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</si>
  <si>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</si>
  <si>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</si>
  <si>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</si>
  <si>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</si>
  <si>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</si>
  <si>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</si>
  <si>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</si>
  <si>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</si>
  <si>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</si>
  <si>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</si>
  <si>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</si>
  <si>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</si>
  <si>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</si>
  <si>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</si>
  <si>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</si>
  <si>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</si>
  <si>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</si>
  <si>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</si>
  <si>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</si>
  <si>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</si>
  <si>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</si>
  <si>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</si>
  <si>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</si>
  <si>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</si>
  <si>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</si>
  <si>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</si>
  <si>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</si>
  <si>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</si>
  <si>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</si>
  <si>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</si>
  <si>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</si>
  <si>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</si>
  <si>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</si>
  <si>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</si>
  <si>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</si>
  <si>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</si>
  <si>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</si>
  <si>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</si>
  <si>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</si>
  <si>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</si>
  <si>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</si>
  <si>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</si>
  <si>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</si>
  <si>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</si>
  <si>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</si>
  <si>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</si>
  <si>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</si>
  <si>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</si>
  <si>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</si>
  <si>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</si>
  <si>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</si>
  <si>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</si>
  <si>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</si>
  <si>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</si>
  <si>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</si>
  <si>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</si>
  <si>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</si>
  <si>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</si>
  <si>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</si>
  <si>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</si>
  <si>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</si>
  <si>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</si>
  <si>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</si>
  <si>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</si>
  <si>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</si>
  <si>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</si>
  <si>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</si>
  <si>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</si>
  <si>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</si>
  <si>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</si>
  <si>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</si>
  <si>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</si>
  <si>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</si>
  <si>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</si>
  <si>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</si>
  <si>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</si>
  <si>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</si>
  <si>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</si>
  <si>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</si>
  <si>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</si>
  <si>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</si>
  <si>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</si>
  <si>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</si>
  <si>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</si>
  <si>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</si>
  <si>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</si>
  <si>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</si>
  <si>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</si>
  <si>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</si>
  <si>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</si>
  <si>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</si>
  <si>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</si>
  <si>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</si>
  <si>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</si>
  <si>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</si>
  <si>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</si>
  <si>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</si>
  <si>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</si>
  <si>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</si>
  <si>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</si>
  <si>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</si>
  <si>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</si>
  <si>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</si>
  <si>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</si>
  <si>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</si>
  <si>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</si>
  <si>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</si>
  <si>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</si>
  <si>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</si>
  <si>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</si>
  <si>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</si>
  <si>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</si>
  <si>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</si>
  <si>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</si>
  <si>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</si>
  <si>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</si>
  <si>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</si>
  <si>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</si>
  <si>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</si>
  <si>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</si>
  <si>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</si>
  <si>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</si>
  <si>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</si>
  <si>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</si>
  <si>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</si>
  <si>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</si>
  <si>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</si>
  <si>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</si>
  <si>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</si>
  <si>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</si>
  <si>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</si>
  <si>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</si>
  <si>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</si>
  <si>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</si>
  <si>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</si>
  <si>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</si>
  <si>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</si>
  <si>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</si>
  <si>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</si>
  <si>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</si>
  <si>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</si>
  <si>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</si>
  <si>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</si>
  <si>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</si>
  <si>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</si>
  <si>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</si>
  <si>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</si>
  <si>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</si>
  <si>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</si>
  <si>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</si>
  <si>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</si>
  <si>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</si>
  <si>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</si>
  <si>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</si>
  <si>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</si>
  <si>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</si>
  <si>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</si>
  <si>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</si>
  <si>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</si>
  <si>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</si>
  <si>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</si>
  <si>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</si>
  <si>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</si>
  <si>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</si>
  <si>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</si>
  <si>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</si>
  <si>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</si>
  <si>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</si>
  <si>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</si>
  <si>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</si>
  <si>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</si>
  <si>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</si>
  <si>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</si>
  <si>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</si>
  <si>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</si>
  <si>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</si>
  <si>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</si>
  <si>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</si>
  <si>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</si>
  <si>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</si>
  <si>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</si>
  <si>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</si>
  <si>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</si>
  <si>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</si>
  <si>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</si>
  <si>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</si>
  <si>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</si>
  <si>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</si>
  <si>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</si>
  <si>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</si>
  <si>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</si>
  <si>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</si>
  <si>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</si>
  <si>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</si>
  <si>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</si>
  <si>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</si>
  <si>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</si>
  <si>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</si>
  <si>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</si>
  <si>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</si>
  <si>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</si>
  <si>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</si>
  <si>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</si>
  <si>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</si>
  <si>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</si>
  <si>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</si>
  <si>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</si>
  <si>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</si>
  <si>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</si>
  <si>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</si>
  <si>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</si>
  <si>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</si>
  <si>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</si>
  <si>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</si>
  <si>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</si>
  <si>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</si>
  <si>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</si>
  <si>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</si>
  <si>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</si>
  <si>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</si>
  <si>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</si>
  <si>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</si>
  <si>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</si>
  <si>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</si>
  <si>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</si>
  <si>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</si>
  <si>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</si>
  <si>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</si>
  <si>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</si>
  <si>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</si>
  <si>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</si>
  <si>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</si>
  <si>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</si>
  <si>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</si>
  <si>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</si>
  <si>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</si>
  <si>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</si>
  <si>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</si>
  <si>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</si>
  <si>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</si>
  <si>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</si>
  <si>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</si>
  <si>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</si>
  <si>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</si>
  <si>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</si>
  <si>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</si>
  <si>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</si>
  <si>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</si>
  <si>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</si>
  <si>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</si>
  <si>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</si>
  <si>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</si>
  <si>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</si>
  <si>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</si>
  <si>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</si>
  <si>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</si>
  <si>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</si>
  <si>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</si>
  <si>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</si>
  <si>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</si>
  <si>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</si>
  <si>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</si>
  <si>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</si>
  <si>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</si>
  <si>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</si>
  <si>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</si>
  <si>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</si>
  <si>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</si>
  <si>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</si>
  <si>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</si>
  <si>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</si>
  <si>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</si>
  <si>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</si>
  <si>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</si>
  <si>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</si>
  <si>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</si>
  <si>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</si>
  <si>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</si>
  <si>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</si>
  <si>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</si>
  <si>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</si>
  <si>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</si>
  <si>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</si>
  <si>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</si>
  <si>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</si>
  <si>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</si>
  <si>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</si>
  <si>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</si>
  <si>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</si>
  <si>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</si>
  <si>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</si>
  <si>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</si>
  <si>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</si>
  <si>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</si>
  <si>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</si>
  <si>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</si>
  <si>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</si>
  <si>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</si>
  <si>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</si>
  <si>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</si>
  <si>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</si>
  <si>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</si>
  <si>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</si>
  <si>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</si>
  <si>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</si>
  <si>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</si>
  <si>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</si>
  <si>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</si>
  <si>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</si>
  <si>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</si>
  <si>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</si>
  <si>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</si>
  <si>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</si>
  <si>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</si>
  <si>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</si>
  <si>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</si>
  <si>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</si>
  <si>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</si>
  <si>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</si>
  <si>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</si>
  <si>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</si>
  <si>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</si>
  <si>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</si>
  <si>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</si>
  <si>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</si>
  <si>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</si>
  <si>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</si>
  <si>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</si>
  <si>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</si>
  <si>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</si>
  <si>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</si>
  <si>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</si>
  <si>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</si>
  <si>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</si>
  <si>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</si>
  <si>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</si>
  <si>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</si>
  <si>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</si>
  <si>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</si>
  <si>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</si>
  <si>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</si>
  <si>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</si>
  <si>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</si>
  <si>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</si>
  <si>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</si>
  <si>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</si>
  <si>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</si>
  <si>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</si>
  <si>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</si>
  <si>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</si>
  <si>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</si>
  <si>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</si>
  <si>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</si>
  <si>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</si>
  <si>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</si>
  <si>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</si>
  <si>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</si>
  <si>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</si>
  <si>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</si>
  <si>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</si>
  <si>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</si>
  <si>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</si>
  <si>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</si>
  <si>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</si>
  <si>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</si>
  <si>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</si>
  <si>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</si>
  <si>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</si>
  <si>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</si>
  <si>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</si>
  <si>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</si>
  <si>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</si>
  <si>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</si>
  <si>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</si>
  <si>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</si>
  <si>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</si>
  <si>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</si>
  <si>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</si>
  <si>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</si>
  <si>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</si>
  <si>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</si>
  <si>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</si>
  <si>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</si>
  <si>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</si>
  <si>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</si>
  <si>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</si>
  <si>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</si>
  <si>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</si>
  <si>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</si>
  <si>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</si>
  <si>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</si>
  <si>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</si>
  <si>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</si>
  <si>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</si>
  <si>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</si>
  <si>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</si>
  <si>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</si>
  <si>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</si>
  <si>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</si>
  <si>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</si>
  <si>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</si>
  <si>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</si>
  <si>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</si>
  <si>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</si>
  <si>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</si>
  <si>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</si>
  <si>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</si>
  <si>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</si>
  <si>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</si>
  <si>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</si>
  <si>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</si>
  <si>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</si>
  <si>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</si>
  <si>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</si>
  <si>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</si>
  <si>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</si>
  <si>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</si>
  <si>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</si>
  <si>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</si>
  <si>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</si>
  <si>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</si>
  <si>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</si>
  <si>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</si>
  <si>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</si>
  <si>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</si>
  <si>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</si>
  <si>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</si>
  <si>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</si>
  <si>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</si>
  <si>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</si>
  <si>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</si>
  <si>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</si>
  <si>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</si>
  <si>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</si>
  <si>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</si>
  <si>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</si>
  <si>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</si>
  <si>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</si>
  <si>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</si>
  <si>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</si>
  <si>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</si>
  <si>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</si>
  <si>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</si>
  <si>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</si>
  <si>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</si>
  <si>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</si>
  <si>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</si>
  <si>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</si>
  <si>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</si>
  <si>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</si>
  <si>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</si>
  <si>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</si>
  <si>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</si>
  <si>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</si>
  <si>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</si>
  <si>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</si>
  <si>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</si>
  <si>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</si>
  <si>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</si>
  <si>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</si>
  <si>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</si>
  <si>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</si>
  <si>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</si>
  <si>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</si>
  <si>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</si>
  <si>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</si>
  <si>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</si>
  <si>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</si>
  <si>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</si>
  <si>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</si>
  <si>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</si>
  <si>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</si>
  <si>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</si>
  <si>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</si>
  <si>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</si>
  <si>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</si>
  <si>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</si>
  <si>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</si>
  <si>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</si>
  <si>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</si>
  <si>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</si>
  <si>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</si>
  <si>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</si>
  <si>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</si>
  <si>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</si>
  <si>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</si>
  <si>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</si>
  <si>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</si>
  <si>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</si>
  <si>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</si>
  <si>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</si>
  <si>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</si>
  <si>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</si>
  <si>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</si>
  <si>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</si>
  <si>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</si>
  <si>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</si>
  <si>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</si>
  <si>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</si>
  <si>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</si>
  <si>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</si>
  <si>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</si>
  <si>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</si>
  <si>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</si>
  <si>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</si>
  <si>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</si>
  <si>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</si>
  <si>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</si>
  <si>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</si>
  <si>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</si>
  <si>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</si>
  <si>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</si>
  <si>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</si>
  <si>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</si>
  <si>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</si>
  <si>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</si>
  <si>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</si>
  <si>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</si>
  <si>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</si>
  <si>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</si>
  <si>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</si>
  <si>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</si>
  <si>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</si>
  <si>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</si>
  <si>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</si>
  <si>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</si>
  <si>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</si>
  <si>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</si>
  <si>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</si>
  <si>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</si>
  <si>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</si>
  <si>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</si>
  <si>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</si>
  <si>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</si>
  <si>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</si>
  <si>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</si>
  <si>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</si>
  <si>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</si>
  <si>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</si>
  <si>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</si>
  <si>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</si>
  <si>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</si>
  <si>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</si>
  <si>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</si>
  <si>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</si>
  <si>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</si>
  <si>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</si>
  <si>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</si>
  <si>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</si>
  <si>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</si>
  <si>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</si>
  <si>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</si>
  <si>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</si>
  <si>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</si>
  <si>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</si>
  <si>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</si>
  <si>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</si>
  <si>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</si>
  <si>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</si>
  <si>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</si>
  <si>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</si>
  <si>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</si>
  <si>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</si>
  <si>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</si>
  <si>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</si>
  <si>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</si>
  <si>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</si>
  <si>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</si>
  <si>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</si>
  <si>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</si>
  <si>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</si>
  <si>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</si>
  <si>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</si>
  <si>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</si>
  <si>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</si>
  <si>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</si>
  <si>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</si>
  <si>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</si>
  <si>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</si>
  <si>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</si>
  <si>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</si>
  <si>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</si>
  <si>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</si>
  <si>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</si>
  <si>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</si>
  <si>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</si>
  <si>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</si>
  <si>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</si>
  <si>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</si>
  <si>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</si>
  <si>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</si>
  <si>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</si>
  <si>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</si>
  <si>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</si>
  <si>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</si>
  <si>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</si>
  <si>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</si>
  <si>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</si>
  <si>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</si>
  <si>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</si>
  <si>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</si>
  <si>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</si>
  <si>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</si>
  <si>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</si>
  <si>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</si>
  <si>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</si>
  <si>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</si>
  <si>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</si>
  <si>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</si>
  <si>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</si>
  <si>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</si>
  <si>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</si>
  <si>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</si>
  <si>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</si>
  <si>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</si>
  <si>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</si>
  <si>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</si>
  <si>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</si>
  <si>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</si>
  <si>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</si>
  <si>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</si>
  <si>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</si>
  <si>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</si>
  <si>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</si>
  <si>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</si>
  <si>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</si>
  <si>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</si>
  <si>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</si>
  <si>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</si>
  <si>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</si>
  <si>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</si>
  <si>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</si>
  <si>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</si>
  <si>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</si>
  <si>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</si>
  <si>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</si>
  <si>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</si>
  <si>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</si>
  <si>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</si>
  <si>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</si>
  <si>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</si>
  <si>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</si>
  <si>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</si>
  <si>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</si>
  <si>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</si>
  <si>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</si>
  <si>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</si>
  <si>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</si>
  <si>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</si>
  <si>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</si>
  <si>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</si>
  <si>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</si>
  <si>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</si>
  <si>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</si>
  <si>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</si>
  <si>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</si>
  <si>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</si>
  <si>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</si>
  <si>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</si>
  <si>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</si>
  <si>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</si>
  <si>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</si>
  <si>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</si>
  <si>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</si>
  <si>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</si>
  <si>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</si>
  <si>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</si>
  <si>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</si>
  <si>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</si>
  <si>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</si>
  <si>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</si>
  <si>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</si>
  <si>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</si>
  <si>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</si>
  <si>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</si>
  <si>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</si>
  <si>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</si>
  <si>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</si>
  <si>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</si>
  <si>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</si>
  <si>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</si>
  <si>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</si>
  <si>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</si>
  <si>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</si>
  <si>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</si>
  <si>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</si>
  <si>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</si>
  <si>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</si>
  <si>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</si>
  <si>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</si>
  <si>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</si>
  <si>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</si>
  <si>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</si>
  <si>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</si>
  <si>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</si>
  <si>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</si>
  <si>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</si>
  <si>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</si>
  <si>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</si>
  <si>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</si>
  <si>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</si>
  <si>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</si>
  <si>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</si>
  <si>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</si>
  <si>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</si>
  <si>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</si>
  <si>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</si>
  <si>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</si>
  <si>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</si>
  <si>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</si>
  <si>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</si>
  <si>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</si>
  <si>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</si>
  <si>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</si>
  <si>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</si>
  <si>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</si>
  <si>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</si>
  <si>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</si>
  <si>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</si>
  <si>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</si>
  <si>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</si>
  <si>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</si>
  <si>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</si>
  <si>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</si>
  <si>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</si>
  <si>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</si>
  <si>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</si>
  <si>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</si>
  <si>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</si>
  <si>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</si>
  <si>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</si>
  <si>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</si>
  <si>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</si>
  <si>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</si>
  <si>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</si>
  <si>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</si>
  <si>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</si>
  <si>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</si>
  <si>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</si>
  <si>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</si>
  <si>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</si>
  <si>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</si>
  <si>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</si>
  <si>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</si>
  <si>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</si>
  <si>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</si>
  <si>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</si>
  <si>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</si>
  <si>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</si>
  <si>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</si>
  <si>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</si>
  <si>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</si>
  <si>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</si>
  <si>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</si>
  <si>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</si>
  <si>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</si>
  <si>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</si>
  <si>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</si>
  <si>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</si>
  <si>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</si>
  <si>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</si>
  <si>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</si>
  <si>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</si>
  <si>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</si>
  <si>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</si>
  <si>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</si>
  <si>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</si>
  <si>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</si>
  <si>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</si>
  <si>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</si>
  <si>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</si>
  <si>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</si>
  <si>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</si>
  <si>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</si>
  <si>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</si>
  <si>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</si>
  <si>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</si>
  <si>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</si>
  <si>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</si>
  <si>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</si>
  <si>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</si>
  <si>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</si>
  <si>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</si>
  <si>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</si>
  <si>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</si>
  <si>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</si>
  <si>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</si>
  <si>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</si>
  <si>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</si>
  <si>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</si>
  <si>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</si>
  <si>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</si>
  <si>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</si>
  <si>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</si>
  <si>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</si>
  <si>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</si>
  <si>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</si>
  <si>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</si>
  <si>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</si>
  <si>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</si>
  <si>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</si>
  <si>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</si>
  <si>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</si>
  <si>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</si>
  <si>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</si>
  <si>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</si>
  <si>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</si>
  <si>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</si>
  <si>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</si>
  <si>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</si>
  <si>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</si>
  <si>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</si>
  <si>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</si>
  <si>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</si>
  <si>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</si>
  <si>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</si>
  <si>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</si>
  <si>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</si>
  <si>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</si>
  <si>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</si>
  <si>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</si>
  <si>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</si>
  <si>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</si>
  <si>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</si>
  <si>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</si>
  <si>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</si>
  <si>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</si>
  <si>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</si>
  <si>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</si>
  <si>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</si>
  <si>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</si>
  <si>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</si>
  <si>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</si>
  <si>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</si>
  <si>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</si>
  <si>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</si>
  <si>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</si>
  <si>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</si>
  <si>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</si>
  <si>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</si>
  <si>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</si>
  <si>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</si>
  <si>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</si>
  <si>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</si>
  <si>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</si>
  <si>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</si>
  <si>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</si>
  <si>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</si>
  <si>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</si>
  <si>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</si>
  <si>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</si>
  <si>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</si>
  <si>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</si>
  <si>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</si>
  <si>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</si>
  <si>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</si>
  <si>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</si>
  <si>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</si>
  <si>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</si>
  <si>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</si>
  <si>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</si>
  <si>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</si>
  <si>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</si>
  <si>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</si>
  <si>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</si>
  <si>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</si>
  <si>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</si>
  <si>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</si>
  <si>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</si>
  <si>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</si>
  <si>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</si>
  <si>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</si>
  <si>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</si>
  <si>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</si>
  <si>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</si>
  <si>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</si>
  <si>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</si>
  <si>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</si>
  <si>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</si>
  <si>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</si>
  <si>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</si>
  <si>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</si>
  <si>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</si>
  <si>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</si>
  <si>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</si>
  <si>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</si>
  <si>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</si>
  <si>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</si>
  <si>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</si>
  <si>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</si>
  <si>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</si>
  <si>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</si>
  <si>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</si>
  <si>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</si>
  <si>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</si>
  <si>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</si>
  <si>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</si>
  <si>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</si>
  <si>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</si>
  <si>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</si>
  <si>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</si>
  <si>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</si>
  <si>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</si>
  <si>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</si>
  <si>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</si>
  <si>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</si>
  <si>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</si>
  <si>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</si>
  <si>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</si>
  <si>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</si>
  <si>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</si>
  <si>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</si>
  <si>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</si>
  <si>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</si>
  <si>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</si>
  <si>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</si>
  <si>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</si>
  <si>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</si>
  <si>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</si>
  <si>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</si>
  <si>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</si>
  <si>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</si>
  <si>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</si>
  <si>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</si>
  <si>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</si>
  <si>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</si>
  <si>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</si>
  <si>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</si>
  <si>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</si>
  <si>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</si>
  <si>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</si>
  <si>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</si>
  <si>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</si>
  <si>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</si>
  <si>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</si>
  <si>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</si>
  <si>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</si>
  <si>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</si>
  <si>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</si>
  <si>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</si>
  <si>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</si>
  <si>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</si>
  <si>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</si>
  <si>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</si>
  <si>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</si>
  <si>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</si>
  <si>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</si>
  <si>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</si>
  <si>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</si>
  <si>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</si>
  <si>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</si>
  <si>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</si>
  <si>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</si>
  <si>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</si>
  <si>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</si>
  <si>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</si>
  <si>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</si>
  <si>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</si>
  <si>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</si>
  <si>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</si>
  <si>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</si>
  <si>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</si>
  <si>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</si>
  <si>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</si>
  <si>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</si>
  <si>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</si>
  <si>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</si>
  <si>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</si>
  <si>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</si>
  <si>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</si>
  <si>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</si>
  <si>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</si>
  <si>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</si>
  <si>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</si>
  <si>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</si>
  <si>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</si>
  <si>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</si>
  <si>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</si>
  <si>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</si>
  <si>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</si>
  <si>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</si>
  <si>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</si>
  <si>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</si>
  <si>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</si>
  <si>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</si>
  <si>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</si>
  <si>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</si>
  <si>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</si>
  <si>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</si>
  <si>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</si>
  <si>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</si>
  <si>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</si>
  <si>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</si>
  <si>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</si>
  <si>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</si>
  <si>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</si>
  <si>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</si>
  <si>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</si>
  <si>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</si>
  <si>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</si>
  <si>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</si>
  <si>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</si>
  <si>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</si>
  <si>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</si>
  <si>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</si>
  <si>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</si>
  <si>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</si>
  <si>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</si>
  <si>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</si>
  <si>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</si>
  <si>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</si>
  <si>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</si>
  <si>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</si>
  <si>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</si>
  <si>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</si>
  <si>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</si>
  <si>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</si>
  <si>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</si>
  <si>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</si>
  <si>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</si>
  <si>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</si>
  <si>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</si>
  <si>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</si>
  <si>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</si>
  <si>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</si>
  <si>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</si>
  <si>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</si>
  <si>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</si>
  <si>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</si>
  <si>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</si>
  <si>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</si>
  <si>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</si>
  <si>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</si>
  <si>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</si>
  <si>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</si>
  <si>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</si>
  <si>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</si>
  <si>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</si>
  <si>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</si>
  <si>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</si>
  <si>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</si>
  <si>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</si>
  <si>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</si>
  <si>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</si>
  <si>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</si>
  <si>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</si>
  <si>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</si>
  <si>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</si>
  <si>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</si>
  <si>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</si>
  <si>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</si>
  <si>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</si>
  <si>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</si>
  <si>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</si>
  <si>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</si>
  <si>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</si>
  <si>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</si>
  <si>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</si>
  <si>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</si>
  <si>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</si>
  <si>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</si>
  <si>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</si>
  <si>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</si>
  <si>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</si>
  <si>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</si>
  <si>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</si>
  <si>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</si>
  <si>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</si>
  <si>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</si>
  <si>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</si>
  <si>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</si>
  <si>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</si>
  <si>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</si>
  <si>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</si>
  <si>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</si>
  <si>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</si>
  <si>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</si>
  <si>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</si>
  <si>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</si>
  <si>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</si>
  <si>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</si>
  <si>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</si>
  <si>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</si>
  <si>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</si>
  <si>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</si>
  <si>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</si>
  <si>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</si>
  <si>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</si>
  <si>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</si>
  <si>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</si>
  <si>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</si>
  <si>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</si>
  <si>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</si>
  <si>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</si>
  <si>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</si>
  <si>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</si>
  <si>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</si>
  <si>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</si>
  <si>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</si>
  <si>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</si>
  <si>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</si>
  <si>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</si>
  <si>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</si>
  <si>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</si>
  <si>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</si>
  <si>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</si>
  <si>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</si>
  <si>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</si>
  <si>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</si>
  <si>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</si>
  <si>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</si>
  <si>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</si>
  <si>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</si>
  <si>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</si>
  <si>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</si>
  <si>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</si>
  <si>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</si>
  <si>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</si>
  <si>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</si>
  <si>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</si>
  <si>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</si>
  <si>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</si>
  <si>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</si>
  <si>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</si>
  <si>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</si>
  <si>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</si>
  <si>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</si>
  <si>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</si>
  <si>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</si>
  <si>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</si>
  <si>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</si>
  <si>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</si>
  <si>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</si>
  <si>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</si>
  <si>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</si>
  <si>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</si>
  <si>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</si>
  <si>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</si>
  <si>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</si>
  <si>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</si>
  <si>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</si>
  <si>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</si>
  <si>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</si>
  <si>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</si>
  <si>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</si>
  <si>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</si>
  <si>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</si>
  <si>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</si>
  <si>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</si>
  <si>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</si>
  <si>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</si>
  <si>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</si>
  <si>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</si>
  <si>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</si>
  <si>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</si>
  <si>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</si>
  <si>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</si>
  <si>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</si>
  <si>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</si>
  <si>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</si>
  <si>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</si>
  <si>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</si>
  <si>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</si>
  <si>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</si>
  <si>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</si>
  <si>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</si>
  <si>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</si>
  <si>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</si>
  <si>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</si>
  <si>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</si>
  <si>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</si>
  <si>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</si>
  <si>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</si>
  <si>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</si>
  <si>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</si>
  <si>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</si>
  <si>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</si>
  <si>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</si>
  <si>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</si>
  <si>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</si>
  <si>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</si>
  <si>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</si>
  <si>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</si>
  <si>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</si>
  <si>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</si>
  <si>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</si>
  <si>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</si>
  <si>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</si>
  <si>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</si>
  <si>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</si>
  <si>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</si>
  <si>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</si>
  <si>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</si>
  <si>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</si>
  <si>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</si>
  <si>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</si>
  <si>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</si>
  <si>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</si>
  <si>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</si>
  <si>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</si>
  <si>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</si>
  <si>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</si>
  <si>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</si>
  <si>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</si>
  <si>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</si>
  <si>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</si>
  <si>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</si>
  <si>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</si>
  <si>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</si>
  <si>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</si>
  <si>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</si>
  <si>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</si>
  <si>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</si>
  <si>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</si>
  <si>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</si>
  <si>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</si>
  <si>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</si>
  <si>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</si>
  <si>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</si>
  <si>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</si>
  <si>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</si>
  <si>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</si>
  <si>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</si>
  <si>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</si>
  <si>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</si>
  <si>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</si>
  <si>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</si>
  <si>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</si>
  <si>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</si>
  <si>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</si>
  <si>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</si>
  <si>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</si>
  <si>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</si>
  <si>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</si>
  <si>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</si>
  <si>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</si>
  <si>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</si>
  <si>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</si>
  <si>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</si>
  <si>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</si>
  <si>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</si>
  <si>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</si>
  <si>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</si>
  <si>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</si>
  <si>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</si>
  <si>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</si>
  <si>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</si>
  <si>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</si>
  <si>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</si>
  <si>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</si>
  <si>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</si>
  <si>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</si>
  <si>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</si>
  <si>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</si>
  <si>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</si>
  <si>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</si>
  <si>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</si>
  <si>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</si>
  <si>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</si>
  <si>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</si>
  <si>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</si>
  <si>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</si>
  <si>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</si>
  <si>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</si>
  <si>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</si>
  <si>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</si>
  <si>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</si>
  <si>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</si>
  <si>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</si>
  <si>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</si>
  <si>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</si>
  <si>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</si>
  <si>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</si>
  <si>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</si>
  <si>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</si>
  <si>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</si>
  <si>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</si>
  <si>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</si>
  <si>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</si>
  <si>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</si>
  <si>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</si>
  <si>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</si>
  <si>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</si>
  <si>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</si>
  <si>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</si>
  <si>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</si>
  <si>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</si>
  <si>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</si>
  <si>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</si>
  <si>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</si>
  <si>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</si>
  <si>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</si>
  <si>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</si>
  <si>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</si>
  <si>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</si>
  <si>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</si>
  <si>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</si>
  <si>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</si>
  <si>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</si>
  <si>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</si>
  <si>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</si>
  <si>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</si>
  <si>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</si>
  <si>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</si>
  <si>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</si>
  <si>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</si>
  <si>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</si>
  <si>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</si>
  <si>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</si>
  <si>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</si>
  <si>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</si>
  <si>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</si>
  <si>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</si>
  <si>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</si>
  <si>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</si>
  <si>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</si>
  <si>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</si>
  <si>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</si>
  <si>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</si>
  <si>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</si>
  <si>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</si>
  <si>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</si>
  <si>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</si>
  <si>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</si>
  <si>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</si>
  <si>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</si>
  <si>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</si>
  <si>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</si>
  <si>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</si>
  <si>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</si>
  <si>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</si>
  <si>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</si>
  <si>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</si>
  <si>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</si>
  <si>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</si>
  <si>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</si>
  <si>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</si>
  <si>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</si>
  <si>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</si>
  <si>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</si>
  <si>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</si>
  <si>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</si>
  <si>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</si>
  <si>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</si>
  <si>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</si>
  <si>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</si>
  <si>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</si>
  <si>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</si>
  <si>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</si>
  <si>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</si>
  <si>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</si>
  <si>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</si>
  <si>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</si>
  <si>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</si>
  <si>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</si>
  <si>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</si>
  <si>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</si>
  <si>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</si>
  <si>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</si>
  <si>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</si>
  <si>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</si>
  <si>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</si>
  <si>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</si>
  <si>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</si>
  <si>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</si>
  <si>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</si>
  <si>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</si>
  <si>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</si>
  <si>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</si>
  <si>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</si>
  <si>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</si>
  <si>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</si>
  <si>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</si>
  <si>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</si>
  <si>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</si>
  <si>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</si>
  <si>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</si>
  <si>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</si>
  <si>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</si>
  <si>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</si>
  <si>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</si>
  <si>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</si>
  <si>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</si>
  <si>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</si>
  <si>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</si>
  <si>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</si>
  <si>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</si>
  <si>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</si>
  <si>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</si>
  <si>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</si>
  <si>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</si>
  <si>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</si>
  <si>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</si>
  <si>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</si>
  <si>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</si>
  <si>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</si>
  <si>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</si>
  <si>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</si>
  <si>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</si>
  <si>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</si>
  <si>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</si>
  <si>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</si>
  <si>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</si>
  <si>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</si>
  <si>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</si>
  <si>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</si>
  <si>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</si>
  <si>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</si>
  <si>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</si>
  <si>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</si>
  <si>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</si>
  <si>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</si>
  <si>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</si>
  <si>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</si>
  <si>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</si>
  <si>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</si>
  <si>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</si>
  <si>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</si>
  <si>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</si>
  <si>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</si>
  <si>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</si>
  <si>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</si>
  <si>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</si>
  <si>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</si>
  <si>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</si>
  <si>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</si>
  <si>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</si>
  <si>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</si>
  <si>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</si>
  <si>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</si>
  <si>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</si>
  <si>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</si>
  <si>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</si>
  <si>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</si>
  <si>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</si>
  <si>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</si>
  <si>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</si>
  <si>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</si>
  <si>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</si>
  <si>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</si>
  <si>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</si>
  <si>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</si>
  <si>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</si>
  <si>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</si>
  <si>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</si>
  <si>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</si>
  <si>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</si>
  <si>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</si>
  <si>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</si>
  <si>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</si>
  <si>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</si>
  <si>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</si>
  <si>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</si>
  <si>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</si>
  <si>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</si>
  <si>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</si>
  <si>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</si>
  <si>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</si>
  <si>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</si>
  <si>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</si>
  <si>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</si>
  <si>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</si>
  <si>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</si>
  <si>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</si>
  <si>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</si>
  <si>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</si>
  <si>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</si>
  <si>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</si>
  <si>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</si>
  <si>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</si>
  <si>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</si>
  <si>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</si>
  <si>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</si>
  <si>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</si>
  <si>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</si>
  <si>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</si>
  <si>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</si>
  <si>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</si>
  <si>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</si>
  <si>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</si>
  <si>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</si>
  <si>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</si>
  <si>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</si>
  <si>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</si>
  <si>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</si>
  <si>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</si>
  <si>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</si>
  <si>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</si>
  <si>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</si>
  <si>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</si>
  <si>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</si>
  <si>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</si>
  <si>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</si>
  <si>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</si>
  <si>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</si>
  <si>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</si>
  <si>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</si>
  <si>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</si>
  <si>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</si>
  <si>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</si>
  <si>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</si>
  <si>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</si>
  <si>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</si>
  <si>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</si>
  <si>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</si>
  <si>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</si>
  <si>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</si>
  <si>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</si>
  <si>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</si>
  <si>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</si>
  <si>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</si>
  <si>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</si>
  <si>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</si>
  <si>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</si>
  <si>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</si>
  <si>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</si>
  <si>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</si>
  <si>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</si>
  <si>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</si>
  <si>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</si>
  <si>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</si>
  <si>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</si>
  <si>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</si>
  <si>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</si>
  <si>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</si>
  <si>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</si>
  <si>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</si>
  <si>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</si>
  <si>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</si>
  <si>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</si>
  <si>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</si>
  <si>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</si>
  <si>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</si>
  <si>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</si>
  <si>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</si>
  <si>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</si>
  <si>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</si>
  <si>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</si>
  <si>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</si>
  <si>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</si>
  <si>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</si>
  <si>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</si>
  <si>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</si>
  <si>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</si>
  <si>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</si>
  <si>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</si>
  <si>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</si>
  <si>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</si>
  <si>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</si>
  <si>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</si>
  <si>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</si>
  <si>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</si>
  <si>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</si>
  <si>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</si>
  <si>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</si>
  <si>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</si>
  <si>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</si>
  <si>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</si>
  <si>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</si>
  <si>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</si>
  <si>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</si>
  <si>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</si>
  <si>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</si>
  <si>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</si>
  <si>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</si>
  <si>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</si>
  <si>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</si>
  <si>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</si>
  <si>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</si>
  <si>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</si>
  <si>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</si>
  <si>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</si>
  <si>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</si>
  <si>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</si>
  <si>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</si>
  <si>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</si>
  <si>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</si>
  <si>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</si>
  <si>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</si>
  <si>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</si>
  <si>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</si>
  <si>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</si>
  <si>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</si>
  <si>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</si>
  <si>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</si>
  <si>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</si>
  <si>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</si>
  <si>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</si>
  <si>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</si>
  <si>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</si>
  <si>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</si>
  <si>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</si>
  <si>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</si>
  <si>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</si>
  <si>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</si>
  <si>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</si>
  <si>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</si>
  <si>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</si>
  <si>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</si>
  <si>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</si>
  <si>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</si>
  <si>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</si>
  <si>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</si>
  <si>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</si>
  <si>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</si>
  <si>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</si>
  <si>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</si>
  <si>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</si>
  <si>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</si>
  <si>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</si>
  <si>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</si>
  <si>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</si>
  <si>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</si>
  <si>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</si>
  <si>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</si>
  <si>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</si>
  <si>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</si>
  <si>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</si>
  <si>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</si>
  <si>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</si>
  <si>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</si>
  <si>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</si>
  <si>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</si>
  <si>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</si>
  <si>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</si>
  <si>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</si>
  <si>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</si>
  <si>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</si>
  <si>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</si>
  <si>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</si>
  <si>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</si>
  <si>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</si>
  <si>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</si>
  <si>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</si>
  <si>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</si>
  <si>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</si>
  <si>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</si>
  <si>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</si>
  <si>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</si>
  <si>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</si>
  <si>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</si>
  <si>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</si>
  <si>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</si>
  <si>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</si>
  <si>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</si>
  <si>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</si>
  <si>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</si>
  <si>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</si>
  <si>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</si>
  <si>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</si>
  <si>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</si>
  <si>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</si>
  <si>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</si>
  <si>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</si>
  <si>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</si>
  <si>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</si>
  <si>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</si>
  <si>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</si>
  <si>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</si>
  <si>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</si>
  <si>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</si>
  <si>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</si>
  <si>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</si>
  <si>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</si>
  <si>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</si>
  <si>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</si>
  <si>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</si>
  <si>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</si>
  <si>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</si>
  <si>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</si>
  <si>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</si>
  <si>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</si>
  <si>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</si>
  <si>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</si>
  <si>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</si>
  <si>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</si>
  <si>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</si>
  <si>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</si>
  <si>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</si>
  <si>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</si>
  <si>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</si>
  <si>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</si>
  <si>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</si>
  <si>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</si>
  <si>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</si>
  <si>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</si>
  <si>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</si>
  <si>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</si>
  <si>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</si>
  <si>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</si>
  <si>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</si>
  <si>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</si>
  <si>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</si>
  <si>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</si>
  <si>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</si>
  <si>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</si>
  <si>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</si>
  <si>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</si>
  <si>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</si>
  <si>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</si>
  <si>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</si>
  <si>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</si>
  <si>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</si>
  <si>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</si>
  <si>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</si>
  <si>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</si>
  <si>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</si>
  <si>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</si>
  <si>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</si>
  <si>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</si>
  <si>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</si>
  <si>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</si>
  <si>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</si>
  <si>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</si>
  <si>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</si>
  <si>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</si>
  <si>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</si>
  <si>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</si>
  <si>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</si>
  <si>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</si>
  <si>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</si>
  <si>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</si>
  <si>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</si>
  <si>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</si>
  <si>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</si>
  <si>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</si>
  <si>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</si>
  <si>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</si>
  <si>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</si>
  <si>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</si>
  <si>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</si>
  <si>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</si>
  <si>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</si>
  <si>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</si>
  <si>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</si>
  <si>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</si>
  <si>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</si>
  <si>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</si>
  <si>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</si>
  <si>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</si>
  <si>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</si>
  <si>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</si>
  <si>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</si>
  <si>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</si>
  <si>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</si>
  <si>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</si>
  <si>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</si>
  <si>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</si>
  <si>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</si>
  <si>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</si>
  <si>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</si>
  <si>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</si>
  <si>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</si>
  <si>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</si>
  <si>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</si>
  <si>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</si>
  <si>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</si>
  <si>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</si>
  <si>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</si>
  <si>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</si>
  <si>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</si>
  <si>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</si>
  <si>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</si>
  <si>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</si>
  <si>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</si>
  <si>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</si>
  <si>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</si>
  <si>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</si>
  <si>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</si>
  <si>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</si>
  <si>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</si>
  <si>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</si>
  <si>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</si>
  <si>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</si>
  <si>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</si>
  <si>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</si>
  <si>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</si>
  <si>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</si>
  <si>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</si>
  <si>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</si>
  <si>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</si>
  <si>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</si>
  <si>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</si>
  <si>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</si>
  <si>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</si>
  <si>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</si>
  <si>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</si>
  <si>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</si>
  <si>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</si>
  <si>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</si>
  <si>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</si>
  <si>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</si>
  <si>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</si>
  <si>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</si>
  <si>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</si>
  <si>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</si>
  <si>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</si>
  <si>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</si>
  <si>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</si>
  <si>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</si>
  <si>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</si>
  <si>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</si>
  <si>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</si>
  <si>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</si>
  <si>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</si>
  <si>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</si>
  <si>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</si>
  <si>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</si>
  <si>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</si>
  <si>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</si>
  <si>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</si>
  <si>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</si>
  <si>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</si>
  <si>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</si>
  <si>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</si>
  <si>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</si>
  <si>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</si>
  <si>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</si>
  <si>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</si>
  <si>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</si>
  <si>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</si>
  <si>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</si>
  <si>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</si>
  <si>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</si>
  <si>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</si>
  <si>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</si>
  <si>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</si>
  <si>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</si>
  <si>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</si>
  <si>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</si>
  <si>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</si>
  <si>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</si>
  <si>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</si>
  <si>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</si>
  <si>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</si>
  <si>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</si>
  <si>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</si>
  <si>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</si>
  <si>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</si>
  <si>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</si>
  <si>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</si>
  <si>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</si>
  <si>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</si>
  <si>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</si>
  <si>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</si>
  <si>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</si>
  <si>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</si>
  <si>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</si>
  <si>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</si>
  <si>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</si>
  <si>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</si>
  <si>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</si>
  <si>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</si>
  <si>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</si>
  <si>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</si>
  <si>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</si>
  <si>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</si>
  <si>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</si>
  <si>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</si>
  <si>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</si>
  <si>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</si>
  <si>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</si>
  <si>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</si>
  <si>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</si>
  <si>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</si>
  <si>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</si>
  <si>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</si>
  <si>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</si>
  <si>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</si>
  <si>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</si>
  <si>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</si>
  <si>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</si>
  <si>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</si>
  <si>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</si>
  <si>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</si>
  <si>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</si>
  <si>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</si>
  <si>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</si>
  <si>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</si>
  <si>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</si>
  <si>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</si>
  <si>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</si>
  <si>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</si>
  <si>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</si>
  <si>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</si>
  <si>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</si>
  <si>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</si>
  <si>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</si>
  <si>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</si>
  <si>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</si>
  <si>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</si>
  <si>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</si>
  <si>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</si>
  <si>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</si>
  <si>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</si>
  <si>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</si>
  <si>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</si>
  <si>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</si>
  <si>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</si>
  <si>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</si>
  <si>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</si>
  <si>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</si>
  <si>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</si>
  <si>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</si>
  <si>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</si>
  <si>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</si>
  <si>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</si>
  <si>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</si>
  <si>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</si>
  <si>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</si>
  <si>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</si>
  <si>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</si>
  <si>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</si>
  <si>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</si>
  <si>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</si>
  <si>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</si>
  <si>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</si>
  <si>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</si>
  <si>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</si>
  <si>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</si>
  <si>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</si>
  <si>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</si>
  <si>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</si>
  <si>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</si>
  <si>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</si>
  <si>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</si>
  <si>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</si>
  <si>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</si>
  <si>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</si>
  <si>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</si>
  <si>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</si>
  <si>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</si>
  <si>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</si>
  <si>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</si>
  <si>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</si>
  <si>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</si>
  <si>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</si>
  <si>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</si>
  <si>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</si>
  <si>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</si>
  <si>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</si>
  <si>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</si>
  <si>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</si>
  <si>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</si>
  <si>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</si>
  <si>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</si>
  <si>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</si>
  <si>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</si>
  <si>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</si>
  <si>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</si>
  <si>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</si>
  <si>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</si>
  <si>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</si>
  <si>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</si>
  <si>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</si>
  <si>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</si>
  <si>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</si>
  <si>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</si>
  <si>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</si>
  <si>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</si>
  <si>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</si>
  <si>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</si>
  <si>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</si>
  <si>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</si>
  <si>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</si>
  <si>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</si>
  <si>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</si>
  <si>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</si>
  <si>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</si>
  <si>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</si>
  <si>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</si>
  <si>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</si>
  <si>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</si>
  <si>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</si>
  <si>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</si>
  <si>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</si>
  <si>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</si>
  <si>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</si>
  <si>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</si>
  <si>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</si>
  <si>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</si>
  <si>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</si>
  <si>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</si>
  <si>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</si>
  <si>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</si>
  <si>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</si>
  <si>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</si>
  <si>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</si>
  <si>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</si>
  <si>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</si>
  <si>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</si>
  <si>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</si>
  <si>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</si>
  <si>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</si>
  <si>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</si>
  <si>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</si>
  <si>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</si>
  <si>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</si>
  <si>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</si>
  <si>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</si>
  <si>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</si>
  <si>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</si>
  <si>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</si>
  <si>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</si>
  <si>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</si>
  <si>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</si>
  <si>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</si>
  <si>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</si>
  <si>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</si>
  <si>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</si>
  <si>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</si>
  <si>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</si>
  <si>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</si>
  <si>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</si>
  <si>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</si>
  <si>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</si>
  <si>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</si>
  <si>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</si>
  <si>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</si>
  <si>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</si>
  <si>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</si>
  <si>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</si>
  <si>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</si>
  <si>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</si>
  <si>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</si>
  <si>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</si>
  <si>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</si>
  <si>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</si>
  <si>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</si>
  <si>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</si>
  <si>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</si>
  <si>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</si>
  <si>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</si>
  <si>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</si>
  <si>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</si>
  <si>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</si>
  <si>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</si>
  <si>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</si>
  <si>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</si>
  <si>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</si>
  <si>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</si>
  <si>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</si>
  <si>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</si>
  <si>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</si>
  <si>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</si>
  <si>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</si>
  <si>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</si>
  <si>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</si>
  <si>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</si>
  <si>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</si>
  <si>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</si>
  <si>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</si>
  <si>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</si>
  <si>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</si>
  <si>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</si>
  <si>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</si>
  <si>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</si>
  <si>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</si>
  <si>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</si>
  <si>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</si>
  <si>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</si>
  <si>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</si>
  <si>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</si>
  <si>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</si>
  <si>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</si>
  <si>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</si>
  <si>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</si>
  <si>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</si>
  <si>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</si>
  <si>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</si>
  <si>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</si>
  <si>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</si>
  <si>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</si>
  <si>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</si>
  <si>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</si>
  <si>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</si>
  <si>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</si>
  <si>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</si>
  <si>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</si>
  <si>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</si>
  <si>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</si>
  <si>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</si>
  <si>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</si>
  <si>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</si>
  <si>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</si>
  <si>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</si>
  <si>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</si>
  <si>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</si>
  <si>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</si>
  <si>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</si>
  <si>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</si>
  <si>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</si>
  <si>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</si>
  <si>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</si>
  <si>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</si>
  <si>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</si>
  <si>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</si>
  <si>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</si>
  <si>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</si>
  <si>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</si>
  <si>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</si>
  <si>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</si>
  <si>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</si>
  <si>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</si>
  <si>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</si>
  <si>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</si>
  <si>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</si>
  <si>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</si>
  <si>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</si>
  <si>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</si>
  <si>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</si>
  <si>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</si>
  <si>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</si>
  <si>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</si>
  <si>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</si>
  <si>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</si>
  <si>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</si>
  <si>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</si>
  <si>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</si>
  <si>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</si>
  <si>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</si>
  <si>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</si>
  <si>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</si>
  <si>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</si>
  <si>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</si>
  <si>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</si>
  <si>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</si>
  <si>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</si>
  <si>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</si>
  <si>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</si>
  <si>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</si>
  <si>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</si>
  <si>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</si>
  <si>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</si>
  <si>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</si>
  <si>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</si>
  <si>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</si>
  <si>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</si>
  <si>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</si>
  <si>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</si>
  <si>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</si>
  <si>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</si>
  <si>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</si>
  <si>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</si>
  <si>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</si>
  <si>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</si>
  <si>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</si>
  <si>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</si>
  <si>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</si>
  <si>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</si>
  <si>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</si>
  <si>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</si>
  <si>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</si>
  <si>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</si>
  <si>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</si>
  <si>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</si>
  <si>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</si>
  <si>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</si>
  <si>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</si>
  <si>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</si>
  <si>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</si>
  <si>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</si>
  <si>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</si>
  <si>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</si>
  <si>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</si>
  <si>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</si>
  <si>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</si>
  <si>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</si>
  <si>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</si>
  <si>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</si>
  <si>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</si>
  <si>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</si>
  <si>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</si>
  <si>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</si>
  <si>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</si>
  <si>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</si>
  <si>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</si>
  <si>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</si>
  <si>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</si>
  <si>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</si>
  <si>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</si>
  <si>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</si>
  <si>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</si>
  <si>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</si>
  <si>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</si>
  <si>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</si>
  <si>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</si>
  <si>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</si>
  <si>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</si>
  <si>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</si>
  <si>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</si>
  <si>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</si>
  <si>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</si>
  <si>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</si>
  <si>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</si>
  <si>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</si>
  <si>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</si>
  <si>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</si>
  <si>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</si>
  <si>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</si>
  <si>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</si>
  <si>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</si>
  <si>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</si>
  <si>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</si>
  <si>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</si>
  <si>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</si>
  <si>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</si>
  <si>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</si>
  <si>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</si>
  <si>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</si>
  <si>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</si>
  <si>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</si>
  <si>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</si>
  <si>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</si>
  <si>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</si>
  <si>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</si>
  <si>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</si>
  <si>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</si>
  <si>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</si>
  <si>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</si>
  <si>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</si>
  <si>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</si>
  <si>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</si>
  <si>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</si>
  <si>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</si>
  <si>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</si>
  <si>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</si>
  <si>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</si>
  <si>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</si>
  <si>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</si>
  <si>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</si>
  <si>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</si>
  <si>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</si>
  <si>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</si>
  <si>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</si>
  <si>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</si>
  <si>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</si>
  <si>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</si>
  <si>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</si>
  <si>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</si>
  <si>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</si>
  <si>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</si>
  <si>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</si>
  <si>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</si>
  <si>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</si>
  <si>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</si>
  <si>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</si>
  <si>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</si>
  <si>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</si>
  <si>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</si>
  <si>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</si>
  <si>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</si>
  <si>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</si>
  <si>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</si>
  <si>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</si>
  <si>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</si>
  <si>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</si>
  <si>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</si>
  <si>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</si>
  <si>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</si>
  <si>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</si>
  <si>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</si>
  <si>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</si>
  <si>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</si>
  <si>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</si>
  <si>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</si>
  <si>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</si>
  <si>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</si>
  <si>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</si>
  <si>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</si>
  <si>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</si>
  <si>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</si>
  <si>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</si>
  <si>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</si>
  <si>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</si>
  <si>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</si>
  <si>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</si>
  <si>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</si>
  <si>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</si>
  <si>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</si>
  <si>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</si>
  <si>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</si>
  <si>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</si>
  <si>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</si>
  <si>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</si>
  <si>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</si>
  <si>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</si>
  <si>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</si>
  <si>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</si>
  <si>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</si>
  <si>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</si>
  <si>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</si>
  <si>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</si>
  <si>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</si>
  <si>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</si>
  <si>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</si>
  <si>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</si>
  <si>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</si>
  <si>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</si>
  <si>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</si>
  <si>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</si>
  <si>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</si>
  <si>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</si>
  <si>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</si>
  <si>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</si>
  <si>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</si>
  <si>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</si>
  <si>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</si>
  <si>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</si>
  <si>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</si>
  <si>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</si>
  <si>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</si>
  <si>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</si>
  <si>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</si>
  <si>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</si>
  <si>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</si>
  <si>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</si>
  <si>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</si>
  <si>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</si>
  <si>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</si>
  <si>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</si>
  <si>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</si>
  <si>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</si>
  <si>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</si>
  <si>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</si>
  <si>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</si>
  <si>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</si>
  <si>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</si>
  <si>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</si>
  <si>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</si>
  <si>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</si>
  <si>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</si>
  <si>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</si>
  <si>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</si>
  <si>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</si>
  <si>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</si>
  <si>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</si>
  <si>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</si>
  <si>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</si>
  <si>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</si>
  <si>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</si>
  <si>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</si>
  <si>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</si>
  <si>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</si>
  <si>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</si>
  <si>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</si>
  <si>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</si>
  <si>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</si>
  <si>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</si>
  <si>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</si>
  <si>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</si>
  <si>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</si>
  <si>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</si>
  <si>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</si>
  <si>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</si>
  <si>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</si>
  <si>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</si>
  <si>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</si>
  <si>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</si>
  <si>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</si>
  <si>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</si>
  <si>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</si>
  <si>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</si>
  <si>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</si>
  <si>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</si>
  <si>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</si>
  <si>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</si>
  <si>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</si>
  <si>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</si>
  <si>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</si>
  <si>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</si>
  <si>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</si>
  <si>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</si>
  <si>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</si>
  <si>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</si>
  <si>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</si>
  <si>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</si>
  <si>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</si>
  <si>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</si>
  <si>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</si>
  <si>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</si>
  <si>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</si>
  <si>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</si>
  <si>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</si>
  <si>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</si>
  <si>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</si>
  <si>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</si>
  <si>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</si>
  <si>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</si>
  <si>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</si>
  <si>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</si>
  <si>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</si>
  <si>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</si>
  <si>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</si>
  <si>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</si>
  <si>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</si>
  <si>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</si>
  <si>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</si>
  <si>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</si>
  <si>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</si>
  <si>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</si>
  <si>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</si>
  <si>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</si>
  <si>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</si>
  <si>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</si>
  <si>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</si>
  <si>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</si>
  <si>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</si>
  <si>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</si>
  <si>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</si>
  <si>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</si>
  <si>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</si>
  <si>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</si>
  <si>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</si>
  <si>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</si>
  <si>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</si>
  <si>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</si>
  <si>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</si>
  <si>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</si>
  <si>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</si>
  <si>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</si>
  <si>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</si>
  <si>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</si>
  <si>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</si>
  <si>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</si>
  <si>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</si>
  <si>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</si>
  <si>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</si>
  <si>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</si>
  <si>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</si>
  <si>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</si>
  <si>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</si>
  <si>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</si>
  <si>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</si>
  <si>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</si>
  <si>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</si>
  <si>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</si>
  <si>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</si>
  <si>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</si>
  <si>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</si>
  <si>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</si>
  <si>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</si>
  <si>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</si>
  <si>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</si>
  <si>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</si>
  <si>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</si>
  <si>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</si>
  <si>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</si>
  <si>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</si>
  <si>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</si>
  <si>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</si>
  <si>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</si>
  <si>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</si>
  <si>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</si>
  <si>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</si>
  <si>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</si>
  <si>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</si>
  <si>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</si>
  <si>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</si>
  <si>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</si>
  <si>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</si>
  <si>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</si>
  <si>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</si>
  <si>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</si>
  <si>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</si>
  <si>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</si>
  <si>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</si>
  <si>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</si>
  <si>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</si>
  <si>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</si>
  <si>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</si>
  <si>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</si>
  <si>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</si>
  <si>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</si>
  <si>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</si>
  <si>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</si>
  <si>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</si>
  <si>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</si>
  <si>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</si>
  <si>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</si>
  <si>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</si>
  <si>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</si>
  <si>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</si>
  <si>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</si>
  <si>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</si>
  <si>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</si>
  <si>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</si>
  <si>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</si>
  <si>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</si>
  <si>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</si>
  <si>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</si>
  <si>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</si>
  <si>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</si>
  <si>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</si>
  <si>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</si>
  <si>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</si>
  <si>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</si>
  <si>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</si>
  <si>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</si>
  <si>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</si>
  <si>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</si>
  <si>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</si>
  <si>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</si>
  <si>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</si>
  <si>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</si>
  <si>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</si>
  <si>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</si>
  <si>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</si>
  <si>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</si>
  <si>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</si>
  <si>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</si>
  <si>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</si>
  <si>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</si>
  <si>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</si>
  <si>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</si>
  <si>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</si>
  <si>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</si>
  <si>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</si>
  <si>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</si>
  <si>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</si>
  <si>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</si>
  <si>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</si>
  <si>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</si>
  <si>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</si>
  <si>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</si>
  <si>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</si>
  <si>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</si>
  <si>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</si>
  <si>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</si>
  <si>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</si>
  <si>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</si>
  <si>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</si>
  <si>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</si>
  <si>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</si>
  <si>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</si>
  <si>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</si>
  <si>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</si>
  <si>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</si>
  <si>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</si>
  <si>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</si>
  <si>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</si>
  <si>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</si>
  <si>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</si>
  <si>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</si>
  <si>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</si>
  <si>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</si>
  <si>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</si>
  <si>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</si>
  <si>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</si>
  <si>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</si>
  <si>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</si>
  <si>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</si>
  <si>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</si>
  <si>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</si>
  <si>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</si>
  <si>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</si>
  <si>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</si>
  <si>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</si>
  <si>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</si>
  <si>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</si>
  <si>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</si>
  <si>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</si>
  <si>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</si>
  <si>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</si>
  <si>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</si>
  <si>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</si>
  <si>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</si>
  <si>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</si>
  <si>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</si>
  <si>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</si>
  <si>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</si>
  <si>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</si>
  <si>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</si>
  <si>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</si>
  <si>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</si>
  <si>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</si>
  <si>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</si>
  <si>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</si>
  <si>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</si>
  <si>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</si>
  <si>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</si>
  <si>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</si>
  <si>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</si>
  <si>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</si>
  <si>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</si>
  <si>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</si>
  <si>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</si>
  <si>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</si>
  <si>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</si>
  <si>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</si>
  <si>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</si>
  <si>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</si>
  <si>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</si>
  <si>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</si>
  <si>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</si>
  <si>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</si>
  <si>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</si>
  <si>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</si>
  <si>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</si>
  <si>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</si>
  <si>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</si>
  <si>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</si>
  <si>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</si>
  <si>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</si>
  <si>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</si>
  <si>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</si>
  <si>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</si>
  <si>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</si>
  <si>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</si>
  <si>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</si>
  <si>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</si>
  <si>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</si>
  <si>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</si>
  <si>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</si>
  <si>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</si>
  <si>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</si>
  <si>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</si>
  <si>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</si>
  <si>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</si>
  <si>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</si>
  <si>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</si>
  <si>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</si>
  <si>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</si>
  <si>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</si>
  <si>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</si>
  <si>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</si>
  <si>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</si>
  <si>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</si>
  <si>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</si>
  <si>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</si>
  <si>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</si>
  <si>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</si>
  <si>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</si>
  <si>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</si>
  <si>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</si>
  <si>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</si>
  <si>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</si>
  <si>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</si>
  <si>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</si>
  <si>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</si>
  <si>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</si>
  <si>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</si>
  <si>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</si>
  <si>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</si>
  <si>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</si>
  <si>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</si>
  <si>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</si>
  <si>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</si>
  <si>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</si>
  <si>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</si>
  <si>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</si>
  <si>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</si>
  <si>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</si>
  <si>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</si>
  <si>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</si>
  <si>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</si>
  <si>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</si>
  <si>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</si>
  <si>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</si>
  <si>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</si>
  <si>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</si>
  <si>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</si>
  <si>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</si>
  <si>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</si>
  <si>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</si>
  <si>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</si>
  <si>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</si>
  <si>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</si>
  <si>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</si>
  <si>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</si>
  <si>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</si>
  <si>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</si>
  <si>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</si>
  <si>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</si>
  <si>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</si>
  <si>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</si>
  <si>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</si>
  <si>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</si>
  <si>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</si>
  <si>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</si>
  <si>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</si>
  <si>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</si>
  <si>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</si>
  <si>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</si>
  <si>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</si>
  <si>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</si>
  <si>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</si>
  <si>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</si>
  <si>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</si>
  <si>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</si>
  <si>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</si>
  <si>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</si>
  <si>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</si>
  <si>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</si>
  <si>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</si>
  <si>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</si>
  <si>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</si>
  <si>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</si>
  <si>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</si>
  <si>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</si>
  <si>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</si>
  <si>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</si>
  <si>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</si>
  <si>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</si>
  <si>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</si>
  <si>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</si>
  <si>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</si>
  <si>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</si>
  <si>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</si>
  <si>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</si>
  <si>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</si>
  <si>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</si>
  <si>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</si>
  <si>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</si>
  <si>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</si>
  <si>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</si>
  <si>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</si>
  <si>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</si>
  <si>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</si>
  <si>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</si>
  <si>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</si>
  <si>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</si>
  <si>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</si>
  <si>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</si>
  <si>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</si>
  <si>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</si>
  <si>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</si>
  <si>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</si>
  <si>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</si>
  <si>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</si>
  <si>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</si>
  <si>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</si>
  <si>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</si>
  <si>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</si>
  <si>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</si>
  <si>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</si>
  <si>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</si>
  <si>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</si>
  <si>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</si>
  <si>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</si>
  <si>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</si>
  <si>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</si>
  <si>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</si>
  <si>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</si>
  <si>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</si>
  <si>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</si>
  <si>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</si>
  <si>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</si>
  <si>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</si>
  <si>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</si>
  <si>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</si>
  <si>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</si>
  <si>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</si>
  <si>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</si>
  <si>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</si>
  <si>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</si>
  <si>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</si>
  <si>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</si>
  <si>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</si>
  <si>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</si>
  <si>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</si>
  <si>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</si>
  <si>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</si>
  <si>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</si>
  <si>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</si>
  <si>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</si>
  <si>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</si>
  <si>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</si>
  <si>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</si>
  <si>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</si>
  <si>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</si>
  <si>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</si>
  <si>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</si>
  <si>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</si>
  <si>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</si>
  <si>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</si>
  <si>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</si>
  <si>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</si>
  <si>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</si>
  <si>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</si>
  <si>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</si>
  <si>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</si>
  <si>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</si>
  <si>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</si>
  <si>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</si>
  <si>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</si>
  <si>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</si>
  <si>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</si>
  <si>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</si>
  <si>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</si>
  <si>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</si>
  <si>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</si>
  <si>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</si>
  <si>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</si>
  <si>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</si>
  <si>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</si>
  <si>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</si>
  <si>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</si>
  <si>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</si>
  <si>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</si>
  <si>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</si>
  <si>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</si>
  <si>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</si>
  <si>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</si>
  <si>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</si>
  <si>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</si>
  <si>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</si>
  <si>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</si>
  <si>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</si>
  <si>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</si>
  <si>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</si>
  <si>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</si>
  <si>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</si>
  <si>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</si>
  <si>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</si>
  <si>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</si>
  <si>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</si>
  <si>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</si>
  <si>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</si>
  <si>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</si>
  <si>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</si>
  <si>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</si>
  <si>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</si>
  <si>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</si>
  <si>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</si>
  <si>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</si>
  <si>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</si>
  <si>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</si>
  <si>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</si>
  <si>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</si>
  <si>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</si>
  <si>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</si>
  <si>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</si>
  <si>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</si>
  <si>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</si>
  <si>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</si>
  <si>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</si>
  <si>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</si>
  <si>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</si>
  <si>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</si>
  <si>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</si>
  <si>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</si>
  <si>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</si>
  <si>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</si>
  <si>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</si>
  <si>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</si>
  <si>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</si>
  <si>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</si>
  <si>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</si>
  <si>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</si>
  <si>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</si>
  <si>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</si>
  <si>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</si>
  <si>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</si>
  <si>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</si>
  <si>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</si>
  <si>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</si>
  <si>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</si>
  <si>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</si>
  <si>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</si>
  <si>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</si>
  <si>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</si>
  <si>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</si>
  <si>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</si>
  <si>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</si>
  <si>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</si>
  <si>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</si>
  <si>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</si>
  <si>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</si>
  <si>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</si>
  <si>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</si>
  <si>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</si>
  <si>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</si>
  <si>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</si>
  <si>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</si>
  <si>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</si>
  <si>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</si>
  <si>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</si>
  <si>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</si>
  <si>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</si>
  <si>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</si>
  <si>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</si>
  <si>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</si>
  <si>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</si>
  <si>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</si>
  <si>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</si>
  <si>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</si>
  <si>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</si>
  <si>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</si>
  <si>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</si>
  <si>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</si>
  <si>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</si>
  <si>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</si>
  <si>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</si>
  <si>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</si>
  <si>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</si>
  <si>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</si>
  <si>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</si>
  <si>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</si>
  <si>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</si>
  <si>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</si>
  <si>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</si>
  <si>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</si>
  <si>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</si>
  <si>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</si>
  <si>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</si>
  <si>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</si>
  <si>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</si>
  <si>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</si>
  <si>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</si>
  <si>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</si>
  <si>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</si>
  <si>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</si>
  <si>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</si>
  <si>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</si>
  <si>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</si>
  <si>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</si>
  <si>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</si>
  <si>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</si>
  <si>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</si>
  <si>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</si>
  <si>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</si>
  <si>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</si>
  <si>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</si>
  <si>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</si>
  <si>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</si>
  <si>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</si>
  <si>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</si>
  <si>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</si>
  <si>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</si>
  <si>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</si>
  <si>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</si>
  <si>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</si>
  <si>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</si>
  <si>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</si>
  <si>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</si>
  <si>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</si>
  <si>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</si>
  <si>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</si>
  <si>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</si>
  <si>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</si>
  <si>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</si>
  <si>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</si>
  <si>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</si>
  <si>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</si>
  <si>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</si>
  <si>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</si>
  <si>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</si>
  <si>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</si>
  <si>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</si>
  <si>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</si>
  <si>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</si>
  <si>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</si>
  <si>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</si>
  <si>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</si>
  <si>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</si>
  <si>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</si>
  <si>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</si>
  <si>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</si>
  <si>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</si>
  <si>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</si>
  <si>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</si>
  <si>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</si>
  <si>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</si>
  <si>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</si>
  <si>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</si>
  <si>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</si>
  <si>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</si>
  <si>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</si>
  <si>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</si>
  <si>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</si>
  <si>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</si>
  <si>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</si>
  <si>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</si>
  <si>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</si>
  <si>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</si>
  <si>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</si>
  <si>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</si>
  <si>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</si>
  <si>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</si>
  <si>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</si>
  <si>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</si>
  <si>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</si>
  <si>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</si>
  <si>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</si>
  <si>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</si>
  <si>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</si>
  <si>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</si>
  <si>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</si>
  <si>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</si>
  <si>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</si>
  <si>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</si>
  <si>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</si>
  <si>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</si>
  <si>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</si>
  <si>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</si>
  <si>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</si>
  <si>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</si>
  <si>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</si>
  <si>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</si>
  <si>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</si>
  <si>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</si>
  <si>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</si>
  <si>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</si>
  <si>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</si>
  <si>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</si>
  <si>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</si>
  <si>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</si>
  <si>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</si>
  <si>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</si>
  <si>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</si>
  <si>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</si>
  <si>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</si>
  <si>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</si>
  <si>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</si>
  <si>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</si>
  <si>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</si>
  <si>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</si>
  <si>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</si>
  <si>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</si>
  <si>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</si>
  <si>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</si>
  <si>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</si>
  <si>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</si>
  <si>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</si>
  <si>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</si>
  <si>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</si>
  <si>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</si>
  <si>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</si>
  <si>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</si>
  <si>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</si>
  <si>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</si>
  <si>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</si>
  <si>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</si>
  <si>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</si>
  <si>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</si>
  <si>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</si>
  <si>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</si>
  <si>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</si>
  <si>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</si>
  <si>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</si>
  <si>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</si>
  <si>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</si>
  <si>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</si>
  <si>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</si>
  <si>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</si>
  <si>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</si>
  <si>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</si>
  <si>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</si>
  <si>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</si>
  <si>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</si>
  <si>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</si>
  <si>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</si>
  <si>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</si>
  <si>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</si>
  <si>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</si>
  <si>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</si>
  <si>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</si>
  <si>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</si>
  <si>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</si>
  <si>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</si>
  <si>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</si>
  <si>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</si>
  <si>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</si>
  <si>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</si>
  <si>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</si>
  <si>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</si>
  <si>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</si>
  <si>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</si>
  <si>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</si>
  <si>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</si>
  <si>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</si>
  <si>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</si>
  <si>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</si>
  <si>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</si>
  <si>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</si>
  <si>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</si>
  <si>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</si>
  <si>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</si>
  <si>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</si>
  <si>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</si>
  <si>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</si>
  <si>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</si>
  <si>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</si>
  <si>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</si>
  <si>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</si>
  <si>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</si>
  <si>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</si>
  <si>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</si>
  <si>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</si>
  <si>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</si>
  <si>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</si>
  <si>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</si>
  <si>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</si>
  <si>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</si>
  <si>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</si>
  <si>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</si>
  <si>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</si>
  <si>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</si>
  <si>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</si>
  <si>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</si>
  <si>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</si>
  <si>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</si>
  <si>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</si>
  <si>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</si>
  <si>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</si>
  <si>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</si>
  <si>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</si>
  <si>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</si>
  <si>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</si>
  <si>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</si>
  <si>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</si>
  <si>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</si>
  <si>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</si>
  <si>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</si>
  <si>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</si>
  <si>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</si>
  <si>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</si>
  <si>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</si>
  <si>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</si>
  <si>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</si>
  <si>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</si>
  <si>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</si>
  <si>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</si>
  <si>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</si>
  <si>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</si>
  <si>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</si>
  <si>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</si>
  <si>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</si>
  <si>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</si>
  <si>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</si>
  <si>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</si>
  <si>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</si>
  <si>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</si>
  <si>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</si>
  <si>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</si>
  <si>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</si>
  <si>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</si>
  <si>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</si>
  <si>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</si>
  <si>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</si>
  <si>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</si>
  <si>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</si>
  <si>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</si>
  <si>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</si>
  <si>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</si>
  <si>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</si>
  <si>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</si>
  <si>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</si>
  <si>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</si>
  <si>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</si>
  <si>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</si>
  <si>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</si>
  <si>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</si>
  <si>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</si>
  <si>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</si>
  <si>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</si>
  <si>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</si>
  <si>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</si>
  <si>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</si>
  <si>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</si>
  <si>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</si>
  <si>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</si>
  <si>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</si>
  <si>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</si>
  <si>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</si>
  <si>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</si>
  <si>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</si>
  <si>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</si>
  <si>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</si>
  <si>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</si>
  <si>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</si>
  <si>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</si>
  <si>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</si>
  <si>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</si>
  <si>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</si>
  <si>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</si>
  <si>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</si>
  <si>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</si>
  <si>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</si>
  <si>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</si>
  <si>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</si>
  <si>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</si>
  <si>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</si>
  <si>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</si>
  <si>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</si>
  <si>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</si>
  <si>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</si>
  <si>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</si>
  <si>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</si>
  <si>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</si>
  <si>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</si>
  <si>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</si>
  <si>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</si>
  <si>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</si>
  <si>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</si>
  <si>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</si>
  <si>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</si>
  <si>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</si>
  <si>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</si>
  <si>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</si>
  <si>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</si>
  <si>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</si>
  <si>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</si>
  <si>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</si>
  <si>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</si>
  <si>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</si>
  <si>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</si>
  <si>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</si>
  <si>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</si>
  <si>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</si>
  <si>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</si>
  <si>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</si>
  <si>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</si>
  <si>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</si>
  <si>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</si>
  <si>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</si>
  <si>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</si>
  <si>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</si>
  <si>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</si>
  <si>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</si>
  <si>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</si>
  <si>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</si>
  <si>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</si>
  <si>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</si>
  <si>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</si>
  <si>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</si>
  <si>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</si>
  <si>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</si>
  <si>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</si>
  <si>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</si>
  <si>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</si>
  <si>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</si>
  <si>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</si>
  <si>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</si>
  <si>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</si>
  <si>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</si>
  <si>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</si>
  <si>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</si>
  <si>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</si>
  <si>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</si>
  <si>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</si>
  <si>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</si>
  <si>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</si>
  <si>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</si>
  <si>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</si>
  <si>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</si>
  <si>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</si>
  <si>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</si>
  <si>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</si>
  <si>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</si>
  <si>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</si>
  <si>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</si>
  <si>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</si>
  <si>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</si>
  <si>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</si>
  <si>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</si>
  <si>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</si>
  <si>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</si>
  <si>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</si>
  <si>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</si>
  <si>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</si>
  <si>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</si>
  <si>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</si>
  <si>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</si>
  <si>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</si>
  <si>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</si>
  <si>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</si>
  <si>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</si>
  <si>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</si>
  <si>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</si>
  <si>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</si>
  <si>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</si>
  <si>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</si>
  <si>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</si>
  <si>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</si>
  <si>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</si>
  <si>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</si>
  <si>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</si>
  <si>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</si>
  <si>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</si>
  <si>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</si>
  <si>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</si>
  <si>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</si>
  <si>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</si>
  <si>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</si>
  <si>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</si>
  <si>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</si>
  <si>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</si>
  <si>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</si>
  <si>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</si>
  <si>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</si>
  <si>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</si>
  <si>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</si>
  <si>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</si>
  <si>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</si>
  <si>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</si>
  <si>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</si>
  <si>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</si>
  <si>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</si>
  <si>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</si>
  <si>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</si>
  <si>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</si>
  <si>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</si>
  <si>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</si>
  <si>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</si>
  <si>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</si>
  <si>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</si>
  <si>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</si>
  <si>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</si>
  <si>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</si>
  <si>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</si>
  <si>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</si>
  <si>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</si>
  <si>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</si>
  <si>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</si>
  <si>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</si>
  <si>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</si>
  <si>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</si>
  <si>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</si>
  <si>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</si>
  <si>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</si>
  <si>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</si>
  <si>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</si>
  <si>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</si>
  <si>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</si>
  <si>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</si>
  <si>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</si>
  <si>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</si>
  <si>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</si>
  <si>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</si>
  <si>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</si>
  <si>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</si>
  <si>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</si>
  <si>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</si>
  <si>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</si>
  <si>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</si>
  <si>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</si>
  <si>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</si>
  <si>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</si>
  <si>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</si>
  <si>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</si>
  <si>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</si>
  <si>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</si>
  <si>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</si>
  <si>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</si>
  <si>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</si>
  <si>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</si>
  <si>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</si>
  <si>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</si>
  <si>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</si>
  <si>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</si>
  <si>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</si>
  <si>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</si>
  <si>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</si>
  <si>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</si>
  <si>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</si>
  <si>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</si>
  <si>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</si>
  <si>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</si>
  <si>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</si>
  <si>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</si>
  <si>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</si>
  <si>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</si>
  <si>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</si>
  <si>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</si>
  <si>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</si>
  <si>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</si>
  <si>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</si>
  <si>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</si>
  <si>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</si>
  <si>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</si>
  <si>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</si>
  <si>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</si>
  <si>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</si>
  <si>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</si>
  <si>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</si>
  <si>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</si>
  <si>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</si>
  <si>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</si>
  <si>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</si>
  <si>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</si>
  <si>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</si>
  <si>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</si>
  <si>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</si>
  <si>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</si>
  <si>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</si>
  <si>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</si>
  <si>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</si>
  <si>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</si>
  <si>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</si>
  <si>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</si>
  <si>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</si>
  <si>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</si>
  <si>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</si>
  <si>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</si>
  <si>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</si>
  <si>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</si>
  <si>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</si>
  <si>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</si>
  <si>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</si>
  <si>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</si>
  <si>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</si>
  <si>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</si>
  <si>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</si>
  <si>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</si>
  <si>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</si>
  <si>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</si>
  <si>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</si>
  <si>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</si>
  <si>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</si>
  <si>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</si>
  <si>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</si>
  <si>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</si>
  <si>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</si>
  <si>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</si>
  <si>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</si>
  <si>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</si>
  <si>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</si>
  <si>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</si>
  <si>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</si>
  <si>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</si>
  <si>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</si>
  <si>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</si>
  <si>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</si>
  <si>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</si>
  <si>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</si>
  <si>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</si>
  <si>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</si>
  <si>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</si>
  <si>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</si>
  <si>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</si>
  <si>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</si>
  <si>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</si>
  <si>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</si>
  <si>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</si>
  <si>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</si>
  <si>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</si>
  <si>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</si>
  <si>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</si>
  <si>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</si>
  <si>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</si>
  <si>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</si>
  <si>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</si>
  <si>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</si>
  <si>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</si>
  <si>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</si>
  <si>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</si>
  <si>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</si>
  <si>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</si>
  <si>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</si>
  <si>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</si>
  <si>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</si>
  <si>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</si>
  <si>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</si>
  <si>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</si>
  <si>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</si>
  <si>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</si>
  <si>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</si>
  <si>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</si>
  <si>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</si>
  <si>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</si>
  <si>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</si>
  <si>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</si>
  <si>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</si>
  <si>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</si>
  <si>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</si>
  <si>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</si>
  <si>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</si>
  <si>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</si>
  <si>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</si>
  <si>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</si>
  <si>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</si>
  <si>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</si>
  <si>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</si>
  <si>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</si>
  <si>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</si>
  <si>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</si>
  <si>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</si>
  <si>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</si>
  <si>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</si>
  <si>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</si>
  <si>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</si>
  <si>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</si>
  <si>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</si>
  <si>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</si>
  <si>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</si>
  <si>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</si>
  <si>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</si>
  <si>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</si>
  <si>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</si>
  <si>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</si>
  <si>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</si>
  <si>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</si>
  <si>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</si>
  <si>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</si>
  <si>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</si>
  <si>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</si>
  <si>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</si>
  <si>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</si>
  <si>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</si>
  <si>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</si>
  <si>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</si>
  <si>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</si>
  <si>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</si>
  <si>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</si>
  <si>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</si>
  <si>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</si>
  <si>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</si>
  <si>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</si>
  <si>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</si>
  <si>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</si>
  <si>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</si>
  <si>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</si>
  <si>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</si>
  <si>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</si>
  <si>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</si>
  <si>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</si>
  <si>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</si>
  <si>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</si>
  <si>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</si>
  <si>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</si>
  <si>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</si>
  <si>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</si>
  <si>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</si>
  <si>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</si>
  <si>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</si>
  <si>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</si>
  <si>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</si>
  <si>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</si>
  <si>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</si>
  <si>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</si>
  <si>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</si>
  <si>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</si>
  <si>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</si>
  <si>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</si>
  <si>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</si>
  <si>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</si>
  <si>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</si>
  <si>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</si>
  <si>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</si>
  <si>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</si>
  <si>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</si>
  <si>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</si>
  <si>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</si>
  <si>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</si>
  <si>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</si>
  <si>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</si>
  <si>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</si>
  <si>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</si>
  <si>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</si>
  <si>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</si>
  <si>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</si>
  <si>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</si>
  <si>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</si>
  <si>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</si>
  <si>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</si>
  <si>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</si>
  <si>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</si>
  <si>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</si>
  <si>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</si>
  <si>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</si>
  <si>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</si>
  <si>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</si>
  <si>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</si>
  <si>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</si>
  <si>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</si>
  <si>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</si>
  <si>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</si>
  <si>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</si>
  <si>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</si>
  <si>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</si>
  <si>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</si>
  <si>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</si>
  <si>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</si>
  <si>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</si>
  <si>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</si>
  <si>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</si>
  <si>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</si>
  <si>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</si>
  <si>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</si>
  <si>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</si>
  <si>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</si>
  <si>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</si>
  <si>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</si>
  <si>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</si>
  <si>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</si>
  <si>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</si>
  <si>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</si>
  <si>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</si>
  <si>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</si>
  <si>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</si>
  <si>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</si>
  <si>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</si>
  <si>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</si>
  <si>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</si>
  <si>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</si>
  <si>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</si>
  <si>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</si>
  <si>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</si>
  <si>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</si>
  <si>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</si>
  <si>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</si>
  <si>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</si>
  <si>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</si>
  <si>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</si>
  <si>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</si>
  <si>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</si>
  <si>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</si>
  <si>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</si>
  <si>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</si>
  <si>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</si>
  <si>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</si>
  <si>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</si>
  <si>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</si>
  <si>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</si>
  <si>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</si>
  <si>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</si>
  <si>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</si>
  <si>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</si>
  <si>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</si>
  <si>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</si>
  <si>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</si>
  <si>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</si>
  <si>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</si>
  <si>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</si>
  <si>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</si>
  <si>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</si>
  <si>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</si>
  <si>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</si>
  <si>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</si>
  <si>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</si>
  <si>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</si>
  <si>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</si>
  <si>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</si>
  <si>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</si>
  <si>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</si>
  <si>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</si>
  <si>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</si>
  <si>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</si>
  <si>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</si>
  <si>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</si>
  <si>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</si>
  <si>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</si>
  <si>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</si>
  <si>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</si>
  <si>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</si>
  <si>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</si>
  <si>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</si>
  <si>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</si>
  <si>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</si>
  <si>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</si>
  <si>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</si>
  <si>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</si>
  <si>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</si>
  <si>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</si>
  <si>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</si>
  <si>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</si>
  <si>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</si>
  <si>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</si>
  <si>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</si>
  <si>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</si>
  <si>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</si>
  <si>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</si>
  <si>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</si>
  <si>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</si>
  <si>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</si>
  <si>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</si>
  <si>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</si>
  <si>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</si>
  <si>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</si>
  <si>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</si>
  <si>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</si>
  <si>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</si>
  <si>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</si>
  <si>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</si>
  <si>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</si>
  <si>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</si>
  <si>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</si>
  <si>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</si>
  <si>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</si>
  <si>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</si>
  <si>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</si>
  <si>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</si>
  <si>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</si>
  <si>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</si>
  <si>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</si>
  <si>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</si>
  <si>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</si>
  <si>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</si>
  <si>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</si>
  <si>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</si>
  <si>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</si>
  <si>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</si>
  <si>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</si>
  <si>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</si>
  <si>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</si>
  <si>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</si>
  <si>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</si>
  <si>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</si>
  <si>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</si>
  <si>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</si>
  <si>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</si>
  <si>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</si>
  <si>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</si>
  <si>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</si>
  <si>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</si>
  <si>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</si>
  <si>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</si>
  <si>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</si>
  <si>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</si>
  <si>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</si>
  <si>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</si>
  <si>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</si>
  <si>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</si>
  <si>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</si>
  <si>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</si>
  <si>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</si>
  <si>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</si>
  <si>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</si>
  <si>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</si>
  <si>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</si>
  <si>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</si>
  <si>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</si>
  <si>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</si>
  <si>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</si>
  <si>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</si>
  <si>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</si>
  <si>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</si>
  <si>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</si>
  <si>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</si>
  <si>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</si>
  <si>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</si>
  <si>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</si>
  <si>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</si>
  <si>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</si>
  <si>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</si>
  <si>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</si>
  <si>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</si>
  <si>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</si>
  <si>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</si>
  <si>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</si>
  <si>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</si>
  <si>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</si>
  <si>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</si>
  <si>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</si>
  <si>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</si>
  <si>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</si>
  <si>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</si>
  <si>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</si>
  <si>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</si>
  <si>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</si>
  <si>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</si>
  <si>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</si>
  <si>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</si>
  <si>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</si>
  <si>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</si>
  <si>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</si>
  <si>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</si>
  <si>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</si>
  <si>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</si>
  <si>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</si>
  <si>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</si>
  <si>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</si>
  <si>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</si>
  <si>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</si>
  <si>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</si>
  <si>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</si>
  <si>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</si>
  <si>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</si>
  <si>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</si>
  <si>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</si>
  <si>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</si>
  <si>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</si>
  <si>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</si>
  <si>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</si>
  <si>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</si>
  <si>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</si>
  <si>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</si>
  <si>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</si>
  <si>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</si>
  <si>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</si>
  <si>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</si>
  <si>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</si>
  <si>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</si>
  <si>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</si>
  <si>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</si>
  <si>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</si>
  <si>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</si>
  <si>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</si>
  <si>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</si>
  <si>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</si>
  <si>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</si>
  <si>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</si>
  <si>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</si>
  <si>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</si>
  <si>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</si>
  <si>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</si>
  <si>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</si>
  <si>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</si>
  <si>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</si>
  <si>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</si>
  <si>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</si>
  <si>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</si>
  <si>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</si>
  <si>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</si>
  <si>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</si>
  <si>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</si>
  <si>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</si>
  <si>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</si>
  <si>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</si>
  <si>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</si>
  <si>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</si>
  <si>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</si>
  <si>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</si>
  <si>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</si>
  <si>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</si>
  <si>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</si>
  <si>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</si>
  <si>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</si>
  <si>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</si>
  <si>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</si>
  <si>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</si>
  <si>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</si>
  <si>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</si>
  <si>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</si>
  <si>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</si>
  <si>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</si>
  <si>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</si>
  <si>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</si>
  <si>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</si>
  <si>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</si>
  <si>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</si>
  <si>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</si>
  <si>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</si>
  <si>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</si>
  <si>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</si>
  <si>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</si>
  <si>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</si>
  <si>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</si>
  <si>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</si>
  <si>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</si>
  <si>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</si>
  <si>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</si>
  <si>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</si>
  <si>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</si>
  <si>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</si>
  <si>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</si>
  <si>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</si>
  <si>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</si>
  <si>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</si>
  <si>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</si>
  <si>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</si>
  <si>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</si>
  <si>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</si>
  <si>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</si>
  <si>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</si>
  <si>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</si>
  <si>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</si>
  <si>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</si>
  <si>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</si>
  <si>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</si>
  <si>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</si>
  <si>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</si>
  <si>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</si>
  <si>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</si>
  <si>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</si>
  <si>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</si>
  <si>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</si>
  <si>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</si>
  <si>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</si>
  <si>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</si>
  <si>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</si>
  <si>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</si>
  <si>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</si>
  <si>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</si>
  <si>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</si>
  <si>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</si>
  <si>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</si>
  <si>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</si>
  <si>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</si>
  <si>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</si>
  <si>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</si>
  <si>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</si>
  <si>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</si>
  <si>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</si>
  <si>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</si>
  <si>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</si>
  <si>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</si>
  <si>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</si>
  <si>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</si>
  <si>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</si>
  <si>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</si>
  <si>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</si>
  <si>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</si>
  <si>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</si>
  <si>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</si>
  <si>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</si>
  <si>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</si>
  <si>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</si>
  <si>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</si>
  <si>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</si>
  <si>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</si>
  <si>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</si>
  <si>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</si>
  <si>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</si>
  <si>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</si>
  <si>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</si>
  <si>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</si>
  <si>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</si>
  <si>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</si>
  <si>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</si>
  <si>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</si>
  <si>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</si>
  <si>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</si>
  <si>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</si>
  <si>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</si>
  <si>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</si>
  <si>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</si>
  <si>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</si>
  <si>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</si>
  <si>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</si>
  <si>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</si>
  <si>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</si>
  <si>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</si>
  <si>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</si>
  <si>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</si>
  <si>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</si>
  <si>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</si>
  <si>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</si>
  <si>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</si>
  <si>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</si>
  <si>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</si>
  <si>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</si>
  <si>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</si>
  <si>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</si>
  <si>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</si>
  <si>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</si>
  <si>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</si>
  <si>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</si>
  <si>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</si>
  <si>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</si>
  <si>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</si>
  <si>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</si>
  <si>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</si>
  <si>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</si>
  <si>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</si>
  <si>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</si>
  <si>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</si>
  <si>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</si>
  <si>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</si>
  <si>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</si>
  <si>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</si>
  <si>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</si>
  <si>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</si>
  <si>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</si>
  <si>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</si>
  <si>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</si>
  <si>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</si>
  <si>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</si>
  <si>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</si>
  <si>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</si>
  <si>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</si>
  <si>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</si>
  <si>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</si>
  <si>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</si>
  <si>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</si>
  <si>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</si>
  <si>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</si>
  <si>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</si>
  <si>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</si>
  <si>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</si>
  <si>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</si>
  <si>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</si>
  <si>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</si>
  <si>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</si>
  <si>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</si>
  <si>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</si>
  <si>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</si>
  <si>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</si>
  <si>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</si>
  <si>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</si>
  <si>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</si>
  <si>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</si>
  <si>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</si>
  <si>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</si>
  <si>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</si>
  <si>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</si>
  <si>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</si>
  <si>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</si>
  <si>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</si>
  <si>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</si>
  <si>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</si>
  <si>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</si>
  <si>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</si>
  <si>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</si>
  <si>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</si>
  <si>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</si>
  <si>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</si>
  <si>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</si>
  <si>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</si>
  <si>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</si>
  <si>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</si>
  <si>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</si>
  <si>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</si>
  <si>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</si>
  <si>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</si>
  <si>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</si>
  <si>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</si>
  <si>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</si>
  <si>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</si>
  <si>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</si>
  <si>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</si>
  <si>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</si>
  <si>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</si>
  <si>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</si>
  <si>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</si>
  <si>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</si>
  <si>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</si>
  <si>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</si>
  <si>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</si>
  <si>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</si>
  <si>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</si>
  <si>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</si>
  <si>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</si>
  <si>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</si>
  <si>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</si>
  <si>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</si>
  <si>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</si>
  <si>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</si>
  <si>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</si>
  <si>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</si>
  <si>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</si>
  <si>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</si>
  <si>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</si>
  <si>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</si>
  <si>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</si>
  <si>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</si>
  <si>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</si>
  <si>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</si>
  <si>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</si>
  <si>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</si>
  <si>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</si>
  <si>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</si>
  <si>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</si>
  <si>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</si>
  <si>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</si>
  <si>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</si>
  <si>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</si>
  <si>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</si>
  <si>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</si>
  <si>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</si>
  <si>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</si>
  <si>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</si>
  <si>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</si>
  <si>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</si>
  <si>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</si>
  <si>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</si>
  <si>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</si>
  <si>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</si>
  <si>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</si>
  <si>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</si>
  <si>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</si>
  <si>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</si>
  <si>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</si>
  <si>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</si>
  <si>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</si>
  <si>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</si>
  <si>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</si>
  <si>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</si>
  <si>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</si>
  <si>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</si>
  <si>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</si>
  <si>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</si>
  <si>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</si>
  <si>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</si>
  <si>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</si>
  <si>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</si>
  <si>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</si>
  <si>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</si>
  <si>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</si>
  <si>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</si>
  <si>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</si>
  <si>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</si>
  <si>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</si>
  <si>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</si>
  <si>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</si>
  <si>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</si>
  <si>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</si>
  <si>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</si>
  <si>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</si>
  <si>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</si>
  <si>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</si>
  <si>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</si>
  <si>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</si>
  <si>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</si>
  <si>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</si>
  <si>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</si>
  <si>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</si>
  <si>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</si>
  <si>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</si>
  <si>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</si>
  <si>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</si>
  <si>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</si>
  <si>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</si>
  <si>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</si>
  <si>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</si>
  <si>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</si>
  <si>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</si>
  <si>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</si>
  <si>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</si>
  <si>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</si>
  <si>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</si>
  <si>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</si>
  <si>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</si>
  <si>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</si>
  <si>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</si>
  <si>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</si>
  <si>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</si>
  <si>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</si>
  <si>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</si>
  <si>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</si>
  <si>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</si>
  <si>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</si>
  <si>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</si>
  <si>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</si>
  <si>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</si>
  <si>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</si>
  <si>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</si>
  <si>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</si>
  <si>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</si>
  <si>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</si>
  <si>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</si>
  <si>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</si>
  <si>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</si>
  <si>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</si>
  <si>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</si>
  <si>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</si>
  <si>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</si>
  <si>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</si>
  <si>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</si>
  <si>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</si>
  <si>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</si>
  <si>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</si>
  <si>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</si>
  <si>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</si>
  <si>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</si>
  <si>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</si>
  <si>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</si>
  <si>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</si>
  <si>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</si>
  <si>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</si>
  <si>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</si>
  <si>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</si>
  <si>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</si>
  <si>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</si>
  <si>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</si>
  <si>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</si>
  <si>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</si>
  <si>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</si>
  <si>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</si>
  <si>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</si>
  <si>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</si>
  <si>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</si>
  <si>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</si>
  <si>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</si>
  <si>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</si>
  <si>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</si>
  <si>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</si>
  <si>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</si>
  <si>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</si>
  <si>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</si>
  <si>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</si>
  <si>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</si>
  <si>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</si>
  <si>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</si>
  <si>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</si>
  <si>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</si>
  <si>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</si>
  <si>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</si>
  <si>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</si>
  <si>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</si>
  <si>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</si>
  <si>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</si>
  <si>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</si>
  <si>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</si>
  <si>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</si>
  <si>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</si>
  <si>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</si>
  <si>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</si>
  <si>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</si>
  <si>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</si>
  <si>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</si>
  <si>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</si>
  <si>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</si>
  <si>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</si>
  <si>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</si>
  <si>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</si>
  <si>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</si>
  <si>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</si>
  <si>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</si>
  <si>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</si>
  <si>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</si>
  <si>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</si>
  <si>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</si>
  <si>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</si>
  <si>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</si>
  <si>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</si>
  <si>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</si>
  <si>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</si>
  <si>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</si>
  <si>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</si>
  <si>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</si>
  <si>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</si>
  <si>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</si>
  <si>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</si>
  <si>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</si>
  <si>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</si>
  <si>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</si>
  <si>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</si>
  <si>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</si>
  <si>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</si>
  <si>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</si>
  <si>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</si>
  <si>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</si>
  <si>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</si>
  <si>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</si>
  <si>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</si>
  <si>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</si>
  <si>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</si>
  <si>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</si>
  <si>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</si>
  <si>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</si>
  <si>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</si>
  <si>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</si>
  <si>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</si>
  <si>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</si>
  <si>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</si>
  <si>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</si>
  <si>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</si>
  <si>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</si>
  <si>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</si>
  <si>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</si>
  <si>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</si>
  <si>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</si>
  <si>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</si>
  <si>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</si>
  <si>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</si>
  <si>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</si>
  <si>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</si>
  <si>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</si>
  <si>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</si>
  <si>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</si>
  <si>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</si>
  <si>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</si>
  <si>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</si>
  <si>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</si>
  <si>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</si>
  <si>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</si>
  <si>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</si>
  <si>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</si>
  <si>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</si>
  <si>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</si>
  <si>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</si>
  <si>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</si>
  <si>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</si>
  <si>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</si>
  <si>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</si>
  <si>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</si>
  <si>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</si>
  <si>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</si>
  <si>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</si>
  <si>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</si>
  <si>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</si>
  <si>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</si>
  <si>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</si>
  <si>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</si>
  <si>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</si>
  <si>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</si>
  <si>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</si>
  <si>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</si>
  <si>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</si>
  <si>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</si>
  <si>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</si>
  <si>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</si>
  <si>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</si>
  <si>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</si>
  <si>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</si>
  <si>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</si>
  <si>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</si>
  <si>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</si>
  <si>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</si>
  <si>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</si>
  <si>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</si>
  <si>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</si>
  <si>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</si>
  <si>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</si>
  <si>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</si>
  <si>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</si>
  <si>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</si>
  <si>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</si>
  <si>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</si>
  <si>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</si>
  <si>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</si>
  <si>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</si>
  <si>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</si>
  <si>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</si>
  <si>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</si>
  <si>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</si>
  <si>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</si>
  <si>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</si>
  <si>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</si>
  <si>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</si>
  <si>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</si>
  <si>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</si>
  <si>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</si>
  <si>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</si>
  <si>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</si>
  <si>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</si>
  <si>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</si>
  <si>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</si>
  <si>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</si>
  <si>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</si>
  <si>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</si>
  <si>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</si>
  <si>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</si>
  <si>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</si>
  <si>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</si>
  <si>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</si>
  <si>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</si>
  <si>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</si>
  <si>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</si>
  <si>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</si>
  <si>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</si>
  <si>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</si>
  <si>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</si>
  <si>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</si>
  <si>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</si>
  <si>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</si>
  <si>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</si>
  <si>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</si>
  <si>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</si>
  <si>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</si>
  <si>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</si>
  <si>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</si>
  <si>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</si>
  <si>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</si>
  <si>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</si>
  <si>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</si>
  <si>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</si>
  <si>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</si>
  <si>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</si>
  <si>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</si>
  <si>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</si>
  <si>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</si>
  <si>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</si>
  <si>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</si>
  <si>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</si>
  <si>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</si>
  <si>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</si>
  <si>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</si>
  <si>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</si>
  <si>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</si>
  <si>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</si>
  <si>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</si>
  <si>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</si>
  <si>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</si>
  <si>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</si>
  <si>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</si>
  <si>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</si>
  <si>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</si>
  <si>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</si>
  <si>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</si>
  <si>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</si>
  <si>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</si>
  <si>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</si>
  <si>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</si>
  <si>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</si>
  <si>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</si>
  <si>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</si>
  <si>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</si>
  <si>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</si>
  <si>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</si>
  <si>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</si>
  <si>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</si>
  <si>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</si>
  <si>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</si>
  <si>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</si>
  <si>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</si>
  <si>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</si>
  <si>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</si>
  <si>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</si>
  <si>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</si>
  <si>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</si>
  <si>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</si>
  <si>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</si>
  <si>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</si>
  <si>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</si>
  <si>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</si>
  <si>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</si>
  <si>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</si>
  <si>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</si>
  <si>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</si>
  <si>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</si>
  <si>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</si>
  <si>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</si>
  <si>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</si>
  <si>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</si>
  <si>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</si>
  <si>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</si>
  <si>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</si>
  <si>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</si>
  <si>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</si>
  <si>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</si>
  <si>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</si>
  <si>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</si>
  <si>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</si>
  <si>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</si>
  <si>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</si>
  <si>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</si>
  <si>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</si>
  <si>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</si>
  <si>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</si>
  <si>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</si>
  <si>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</si>
  <si>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</si>
  <si>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</si>
  <si>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</si>
  <si>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</si>
  <si>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</si>
  <si>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</si>
  <si>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</si>
  <si>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</si>
  <si>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</si>
  <si>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</si>
  <si>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</si>
  <si>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</si>
  <si>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</si>
  <si>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</si>
  <si>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</si>
  <si>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</si>
  <si>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</si>
  <si>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</si>
  <si>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</si>
  <si>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</si>
  <si>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</si>
  <si>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</si>
  <si>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</si>
  <si>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</si>
  <si>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</si>
  <si>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</si>
  <si>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</si>
  <si>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</si>
  <si>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</si>
  <si>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</si>
  <si>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</si>
  <si>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</si>
  <si>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</si>
  <si>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</si>
  <si>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</si>
  <si>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</si>
  <si>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</si>
  <si>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</si>
  <si>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</si>
  <si>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</si>
  <si>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</si>
  <si>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</si>
  <si>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</si>
  <si>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</si>
  <si>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</si>
  <si>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</si>
  <si>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</si>
  <si>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</si>
  <si>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</si>
  <si>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</si>
  <si>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</si>
  <si>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</si>
  <si>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</si>
  <si>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</si>
  <si>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</si>
  <si>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</si>
  <si>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</si>
  <si>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</si>
  <si>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</si>
  <si>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</si>
  <si>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</si>
  <si>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</si>
  <si>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</si>
  <si>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</si>
  <si>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</si>
  <si>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</si>
  <si>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</si>
  <si>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</si>
  <si>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</si>
  <si>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</si>
  <si>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</si>
  <si>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</si>
  <si>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</si>
  <si>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</si>
  <si>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</si>
  <si>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</si>
  <si>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</si>
  <si>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</si>
  <si>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</si>
  <si>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</si>
  <si>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</si>
  <si>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</si>
  <si>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</si>
  <si>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</si>
  <si>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</si>
  <si>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</si>
  <si>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</si>
  <si>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</si>
  <si>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</si>
  <si>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</si>
  <si>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</si>
  <si>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</si>
  <si>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</si>
  <si>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</si>
  <si>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</si>
  <si>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</si>
  <si>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</si>
  <si>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</si>
  <si>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</si>
  <si>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</si>
  <si>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</si>
  <si>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</si>
  <si>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</si>
  <si>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</si>
  <si>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</si>
  <si>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</si>
  <si>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</si>
  <si>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</si>
  <si>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</si>
  <si>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</si>
  <si>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</si>
  <si>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</si>
  <si>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</si>
  <si>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</si>
  <si>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</si>
  <si>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</si>
  <si>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</si>
  <si>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</si>
  <si>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</si>
  <si>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</si>
  <si>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</si>
  <si>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</si>
  <si>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</si>
  <si>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</si>
  <si>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</si>
  <si>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</si>
  <si>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</si>
  <si>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</si>
  <si>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</si>
  <si>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</si>
  <si>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</si>
  <si>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</si>
  <si>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</si>
  <si>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</si>
  <si>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</si>
  <si>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</si>
  <si>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</si>
  <si>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</si>
  <si>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</si>
  <si>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</si>
  <si>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</si>
  <si>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</si>
  <si>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</si>
  <si>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</si>
  <si>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</si>
  <si>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</si>
  <si>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</si>
  <si>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</si>
  <si>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</si>
  <si>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</si>
  <si>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</si>
  <si>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</si>
  <si>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</si>
  <si>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</si>
  <si>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</si>
  <si>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</si>
  <si>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</si>
  <si>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</si>
  <si>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</si>
  <si>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</si>
  <si>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</si>
  <si>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</si>
  <si>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</si>
  <si>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</si>
  <si>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</si>
  <si>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</si>
  <si>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</si>
  <si>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</si>
  <si>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</si>
  <si>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</si>
  <si>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</si>
  <si>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</si>
  <si>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</si>
  <si>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</si>
  <si>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</si>
  <si>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</si>
  <si>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</si>
  <si>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</si>
  <si>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</si>
  <si>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</si>
  <si>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</si>
  <si>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</si>
  <si>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</si>
  <si>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</si>
  <si>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</si>
  <si>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</si>
  <si>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</si>
  <si>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</si>
  <si>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</si>
  <si>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</si>
  <si>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</si>
  <si>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</si>
  <si>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</si>
  <si>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</si>
  <si>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</si>
  <si>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</si>
  <si>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</si>
  <si>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</si>
  <si>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</si>
  <si>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</si>
  <si>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</si>
  <si>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</si>
  <si>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</si>
  <si>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</si>
  <si>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</si>
  <si>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</si>
  <si>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</si>
  <si>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</si>
  <si>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</si>
  <si>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</si>
  <si>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</si>
  <si>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</si>
  <si>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</si>
  <si>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</si>
  <si>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</si>
  <si>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</si>
  <si>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</si>
  <si>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</si>
  <si>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</si>
  <si>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</si>
  <si>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</si>
  <si>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</si>
  <si>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</si>
  <si>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</si>
  <si>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</si>
  <si>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</si>
  <si>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</si>
  <si>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</si>
  <si>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</si>
  <si>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</si>
  <si>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</si>
  <si>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</si>
  <si>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</si>
  <si>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</si>
  <si>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</si>
  <si>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</si>
  <si>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</si>
  <si>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</si>
  <si>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</si>
  <si>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</si>
  <si>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</si>
  <si>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</si>
  <si>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</si>
  <si>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</si>
  <si>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</si>
  <si>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</si>
  <si>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</si>
  <si>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</si>
  <si>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</si>
  <si>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</si>
  <si>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</si>
  <si>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</si>
  <si>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</si>
  <si>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</si>
  <si>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</si>
  <si>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</si>
  <si>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</si>
  <si>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</si>
  <si>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</si>
  <si>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</si>
  <si>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</si>
  <si>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</si>
  <si>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</si>
  <si>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</si>
  <si>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</si>
  <si>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</si>
  <si>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</si>
  <si>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</si>
  <si>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</si>
  <si>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</si>
  <si>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</si>
  <si>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</si>
  <si>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</si>
  <si>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</si>
  <si>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</si>
  <si>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</si>
  <si>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</si>
  <si>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</si>
  <si>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</si>
  <si>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</si>
  <si>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</si>
  <si>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</si>
  <si>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</si>
  <si>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</si>
  <si>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</si>
  <si>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</si>
  <si>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</si>
  <si>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</si>
  <si>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</si>
  <si>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</si>
  <si>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</si>
  <si>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</si>
  <si>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</si>
  <si>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</si>
  <si>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</si>
  <si>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</si>
  <si>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</si>
  <si>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</si>
  <si>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</si>
  <si>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</si>
  <si>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</si>
  <si>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</si>
  <si>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</si>
  <si>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</si>
  <si>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</si>
  <si>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</si>
  <si>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</si>
  <si>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</si>
  <si>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</si>
  <si>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</si>
  <si>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</si>
  <si>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</si>
  <si>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</si>
  <si>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</si>
  <si>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</si>
  <si>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</si>
  <si>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</si>
  <si>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</si>
  <si>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</si>
  <si>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</si>
  <si>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</si>
  <si>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</si>
  <si>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</si>
  <si>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</si>
  <si>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</si>
  <si>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</si>
  <si>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</si>
  <si>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</si>
  <si>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</si>
  <si>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</si>
  <si>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</si>
  <si>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</si>
  <si>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</si>
  <si>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</si>
  <si>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</si>
  <si>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</si>
  <si>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</si>
  <si>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</si>
  <si>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</si>
  <si>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</si>
  <si>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</si>
  <si>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</si>
  <si>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</si>
  <si>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</si>
  <si>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</si>
  <si>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</si>
  <si>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</si>
  <si>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</si>
  <si>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</si>
  <si>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</si>
  <si>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</si>
  <si>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</si>
  <si>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</si>
  <si>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</si>
  <si>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</si>
  <si>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</si>
  <si>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</si>
  <si>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</si>
  <si>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</si>
  <si>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</si>
  <si>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</si>
  <si>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</si>
  <si>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</si>
  <si>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</si>
  <si>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</si>
  <si>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</si>
  <si>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</si>
  <si>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</si>
  <si>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</si>
  <si>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</si>
  <si>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</si>
  <si>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</si>
  <si>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</si>
  <si>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</si>
  <si>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</si>
  <si>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</si>
  <si>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</si>
  <si>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</si>
  <si>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</si>
  <si>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</si>
  <si>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</si>
  <si>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</si>
  <si>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</si>
  <si>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</si>
  <si>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</si>
  <si>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</si>
  <si>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</si>
  <si>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</si>
  <si>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</si>
  <si>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</si>
  <si>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</si>
  <si>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</si>
  <si>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</si>
  <si>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</si>
  <si>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</si>
  <si>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</si>
  <si>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</si>
  <si>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</si>
  <si>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</si>
  <si>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</si>
  <si>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</si>
  <si>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</si>
  <si>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</si>
  <si>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</si>
  <si>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</si>
  <si>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</si>
  <si>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</si>
  <si>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</si>
  <si>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</si>
  <si>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</si>
  <si>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</si>
  <si>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</si>
  <si>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</si>
  <si>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</si>
  <si>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</si>
  <si>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</si>
  <si>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</si>
  <si>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</si>
  <si>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</si>
  <si>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</si>
  <si>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</si>
  <si>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</si>
  <si>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</si>
  <si>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</si>
  <si>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</si>
  <si>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</si>
  <si>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</si>
  <si>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</si>
  <si>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</si>
  <si>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</si>
  <si>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</si>
  <si>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</si>
  <si>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</si>
  <si>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</si>
  <si>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</si>
  <si>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</si>
  <si>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</si>
  <si>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</si>
  <si>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</si>
  <si>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</si>
  <si>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</si>
  <si>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</si>
  <si>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</si>
  <si>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</si>
  <si>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</si>
  <si>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</si>
  <si>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</si>
  <si>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</si>
  <si>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</si>
  <si>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</si>
  <si>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</si>
  <si>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</si>
  <si>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</si>
  <si>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</si>
  <si>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</si>
  <si>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</si>
  <si>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</si>
  <si>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</si>
  <si>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</si>
  <si>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</si>
  <si>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</si>
  <si>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</si>
  <si>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</si>
  <si>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</si>
  <si>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</si>
  <si>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</si>
  <si>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</si>
  <si>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</si>
  <si>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</si>
  <si>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</si>
  <si>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</si>
  <si>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</si>
  <si>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</si>
  <si>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</si>
  <si>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</si>
  <si>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</si>
  <si>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</si>
  <si>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</si>
  <si>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</si>
  <si>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</si>
  <si>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</si>
  <si>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</si>
  <si>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</si>
  <si>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</si>
  <si>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</si>
  <si>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</si>
  <si>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</si>
  <si>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</si>
  <si>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</si>
  <si>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</si>
  <si>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</si>
  <si>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</si>
  <si>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</si>
  <si>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</si>
  <si>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</si>
  <si>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</si>
  <si>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</si>
  <si>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</si>
  <si>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</si>
  <si>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</si>
  <si>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</si>
  <si>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</si>
  <si>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</si>
  <si>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</si>
  <si>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</si>
  <si>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</si>
  <si>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</si>
  <si>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</si>
  <si>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</si>
  <si>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</si>
  <si>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</si>
  <si>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</si>
  <si>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</si>
  <si>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</si>
  <si>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</si>
  <si>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</si>
  <si>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</si>
  <si>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</si>
  <si>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</si>
  <si>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</si>
  <si>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</si>
  <si>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</si>
  <si>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</si>
  <si>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</si>
  <si>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</si>
  <si>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</si>
  <si>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</si>
  <si>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</si>
  <si>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</si>
  <si>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</si>
  <si>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</si>
  <si>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</si>
  <si>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</si>
  <si>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</si>
  <si>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</si>
  <si>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</si>
  <si>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</si>
  <si>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</si>
  <si>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</si>
  <si>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</si>
  <si>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</si>
  <si>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</si>
  <si>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</si>
  <si>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</si>
  <si>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</si>
  <si>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</si>
  <si>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</si>
  <si>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</si>
  <si>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</si>
  <si>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</si>
  <si>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</si>
  <si>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</si>
  <si>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</si>
  <si>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</si>
  <si>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</si>
  <si>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</si>
  <si>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</si>
  <si>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</si>
  <si>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</si>
  <si>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</si>
  <si>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</si>
  <si>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</si>
  <si>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</si>
  <si>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</si>
  <si>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</si>
  <si>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</si>
  <si>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</si>
  <si>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</si>
  <si>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</si>
  <si>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</si>
  <si>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</si>
  <si>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</si>
  <si>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</si>
  <si>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</si>
  <si>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</si>
  <si>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</si>
  <si>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</si>
  <si>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</si>
  <si>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</si>
  <si>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</si>
  <si>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</si>
  <si>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</si>
  <si>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</si>
  <si>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</si>
  <si>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</si>
  <si>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</si>
  <si>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</si>
  <si>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</si>
  <si>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</si>
  <si>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</si>
  <si>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</si>
  <si>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</si>
  <si>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</si>
  <si>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</si>
  <si>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</si>
  <si>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</si>
  <si>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</si>
  <si>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</si>
  <si>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</si>
  <si>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</si>
  <si>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</si>
  <si>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</si>
  <si>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</si>
  <si>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</si>
  <si>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</si>
  <si>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</si>
  <si>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</si>
  <si>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</si>
  <si>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</si>
  <si>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</si>
  <si>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</si>
  <si>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</si>
  <si>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</si>
  <si>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</si>
  <si>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</si>
  <si>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</si>
  <si>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</si>
  <si>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</si>
  <si>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</si>
  <si>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</si>
  <si>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</si>
  <si>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</si>
  <si>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</si>
  <si>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</si>
  <si>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</si>
  <si>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</si>
  <si>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</si>
  <si>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</si>
  <si>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</si>
  <si>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</si>
  <si>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</si>
  <si>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</si>
  <si>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</si>
  <si>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</si>
  <si>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</si>
  <si>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</si>
  <si>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</si>
  <si>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</si>
  <si>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</si>
  <si>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</si>
  <si>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</si>
  <si>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</si>
  <si>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</si>
  <si>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</si>
  <si>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</si>
  <si>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</si>
  <si>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</si>
  <si>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</si>
  <si>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</si>
  <si>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</si>
  <si>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</si>
  <si>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</si>
  <si>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</si>
  <si>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</si>
  <si>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</si>
  <si>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</si>
  <si>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</si>
  <si>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</si>
  <si>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</si>
  <si>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</si>
  <si>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</si>
  <si>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</si>
  <si>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</si>
  <si>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</si>
  <si>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</si>
  <si>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</si>
  <si>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</si>
  <si>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</si>
  <si>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</si>
  <si>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</si>
  <si>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</si>
  <si>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</si>
  <si>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</si>
  <si>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</si>
  <si>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</si>
  <si>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</si>
  <si>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</si>
  <si>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</si>
  <si>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</si>
  <si>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</si>
  <si>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</si>
  <si>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</si>
  <si>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</si>
  <si>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</si>
  <si>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</si>
  <si>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</si>
  <si>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</si>
  <si>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</si>
  <si>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</si>
  <si>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</si>
  <si>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</si>
  <si>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</si>
  <si>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</si>
  <si>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</si>
  <si>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</si>
  <si>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</si>
  <si>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</si>
  <si>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</si>
  <si>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</si>
  <si>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</si>
  <si>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</si>
  <si>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</si>
  <si>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</si>
  <si>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</si>
  <si>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</si>
  <si>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</si>
  <si>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</si>
  <si>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</si>
  <si>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</si>
  <si>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</si>
  <si>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</si>
  <si>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</si>
  <si>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</si>
  <si>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</si>
  <si>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</si>
  <si>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</si>
  <si>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</si>
  <si>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</si>
  <si>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</si>
  <si>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</si>
  <si>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</si>
  <si>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</si>
  <si>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</si>
  <si>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</si>
  <si>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</si>
  <si>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</si>
  <si>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</si>
  <si>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</si>
  <si>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</si>
  <si>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</si>
  <si>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</si>
  <si>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</si>
  <si>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</si>
  <si>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</si>
  <si>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</si>
  <si>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</si>
  <si>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</si>
  <si>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</si>
  <si>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</si>
  <si>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</si>
  <si>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</si>
  <si>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</si>
  <si>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</si>
  <si>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</si>
  <si>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</si>
  <si>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</si>
  <si>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</si>
  <si>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</si>
  <si>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</si>
  <si>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</si>
  <si>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</si>
  <si>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</si>
  <si>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</si>
  <si>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</si>
  <si>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</si>
  <si>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</si>
  <si>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</si>
  <si>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</si>
  <si>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</si>
  <si>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</si>
  <si>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</si>
  <si>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</si>
  <si>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</si>
  <si>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</si>
  <si>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</si>
  <si>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</si>
  <si>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</si>
  <si>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</si>
  <si>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</si>
  <si>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</si>
  <si>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</si>
  <si>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</si>
  <si>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</si>
  <si>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</si>
  <si>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</si>
  <si>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</si>
  <si>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</si>
  <si>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</si>
  <si>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</si>
  <si>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</si>
  <si>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</si>
  <si>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</si>
  <si>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</si>
  <si>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</si>
  <si>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</si>
  <si>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</si>
  <si>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</si>
  <si>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</si>
  <si>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</si>
  <si>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</si>
  <si>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</si>
  <si>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</si>
  <si>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</si>
  <si>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</si>
  <si>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</si>
  <si>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</si>
  <si>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</si>
  <si>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</si>
  <si>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</si>
  <si>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</si>
  <si>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</si>
  <si>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</si>
  <si>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</si>
  <si>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</si>
  <si>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</si>
  <si>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</si>
  <si>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</si>
  <si>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</si>
  <si>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</si>
  <si>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</si>
  <si>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</si>
  <si>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</si>
  <si>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</si>
  <si>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</si>
  <si>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</si>
  <si>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</si>
  <si>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</si>
  <si>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</si>
  <si>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</si>
  <si>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</si>
  <si>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</si>
  <si>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</si>
  <si>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</si>
  <si>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</si>
  <si>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</si>
  <si>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</si>
  <si>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</si>
  <si>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</si>
  <si>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</si>
  <si>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</si>
  <si>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</si>
  <si>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</si>
  <si>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</si>
  <si>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</si>
  <si>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</si>
  <si>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</si>
  <si>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</si>
  <si>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</si>
  <si>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</si>
  <si>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</si>
  <si>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</si>
  <si>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</si>
  <si>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</si>
  <si>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</si>
  <si>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</si>
  <si>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</si>
  <si>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</si>
  <si>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</si>
  <si>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</si>
  <si>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</si>
  <si>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</si>
  <si>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</si>
  <si>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</si>
  <si>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</si>
  <si>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</si>
  <si>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</si>
  <si>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</si>
  <si>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</si>
  <si>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</si>
  <si>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</si>
  <si>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</si>
  <si>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</si>
  <si>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</si>
  <si>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</si>
  <si>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</si>
  <si>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</si>
  <si>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</si>
  <si>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</si>
  <si>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</si>
  <si>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</si>
  <si>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</si>
  <si>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</si>
  <si>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</si>
  <si>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</si>
  <si>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</si>
  <si>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</si>
  <si>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</si>
  <si>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</si>
  <si>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</si>
  <si>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</si>
  <si>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</si>
  <si>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</si>
  <si>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</si>
  <si>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</si>
  <si>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</si>
  <si>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</si>
  <si>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</si>
  <si>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</si>
  <si>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</si>
  <si>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</si>
  <si>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</si>
  <si>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</si>
  <si>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</si>
  <si>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</si>
  <si>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</si>
  <si>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</si>
  <si>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</si>
  <si>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</si>
  <si>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</si>
  <si>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</si>
  <si>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</si>
  <si>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</si>
  <si>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</si>
  <si>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</si>
  <si>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</si>
  <si>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</si>
  <si>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</si>
  <si>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</si>
  <si>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</si>
  <si>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</si>
  <si>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</si>
  <si>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</si>
  <si>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</si>
  <si>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</si>
  <si>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</si>
  <si>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</si>
  <si>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</si>
  <si>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</si>
  <si>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</si>
  <si>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</si>
  <si>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</si>
  <si>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</si>
  <si>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</si>
  <si>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</si>
  <si>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</si>
  <si>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</si>
  <si>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</si>
  <si>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</si>
  <si>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</si>
  <si>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</si>
  <si>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</si>
  <si>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</si>
  <si>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</si>
  <si>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</si>
  <si>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</si>
  <si>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</si>
  <si>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</si>
  <si>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</si>
  <si>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</si>
  <si>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</si>
  <si>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</si>
  <si>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</si>
  <si>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</si>
  <si>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</si>
  <si>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</si>
  <si>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</si>
  <si>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</si>
  <si>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</si>
  <si>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</si>
  <si>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</si>
  <si>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</si>
  <si>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</si>
  <si>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</si>
  <si>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</si>
  <si>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</si>
  <si>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</si>
  <si>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</si>
  <si>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</si>
  <si>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</si>
  <si>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</si>
  <si>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</si>
  <si>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</si>
  <si>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</si>
  <si>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</si>
  <si>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</si>
  <si>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</si>
  <si>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</si>
  <si>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</si>
  <si>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</si>
  <si>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</si>
  <si>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</si>
  <si>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</si>
  <si>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</si>
  <si>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</si>
  <si>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</si>
  <si>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</si>
  <si>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</si>
  <si>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</si>
  <si>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</si>
  <si>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</si>
  <si>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</si>
  <si>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</si>
  <si>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</si>
  <si>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</si>
  <si>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</si>
  <si>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</si>
  <si>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</si>
  <si>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</si>
  <si>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</si>
  <si>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</si>
  <si>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</si>
  <si>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</si>
  <si>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</si>
  <si>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</si>
  <si>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</si>
  <si>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</si>
  <si>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</si>
  <si>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</si>
  <si>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</si>
  <si>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</si>
  <si>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</si>
  <si>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</si>
  <si>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</si>
  <si>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</si>
  <si>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</si>
  <si>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</si>
  <si>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</si>
  <si>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</si>
  <si>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</si>
  <si>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</si>
  <si>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</si>
  <si>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</si>
  <si>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</si>
  <si>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</si>
  <si>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</si>
  <si>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</si>
  <si>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</si>
  <si>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</si>
  <si>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</si>
  <si>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</si>
  <si>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</si>
  <si>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</si>
  <si>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</si>
  <si>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</si>
  <si>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</si>
  <si>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</si>
  <si>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</si>
  <si>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</si>
  <si>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</si>
  <si>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</si>
  <si>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</si>
  <si>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</si>
  <si>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</si>
  <si>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</si>
  <si>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</si>
  <si>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</si>
  <si>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</si>
  <si>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</si>
  <si>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</si>
  <si>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</si>
  <si>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</si>
  <si>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</si>
  <si>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</si>
  <si>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</si>
  <si>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</si>
  <si>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</si>
  <si>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</si>
  <si>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</si>
  <si>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</si>
  <si>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</si>
  <si>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</si>
  <si>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</si>
  <si>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</si>
  <si>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</si>
  <si>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</si>
  <si>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</si>
  <si>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</si>
  <si>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</si>
  <si>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</si>
  <si>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</si>
  <si>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</si>
  <si>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</si>
  <si>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</si>
  <si>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</si>
  <si>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</si>
  <si>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</si>
  <si>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</si>
  <si>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</si>
  <si>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</si>
  <si>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</si>
  <si>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</si>
  <si>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</si>
  <si>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</si>
  <si>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</si>
  <si>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</si>
  <si>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</si>
  <si>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</si>
  <si>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</si>
  <si>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</si>
  <si>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</si>
  <si>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</si>
  <si>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</si>
  <si>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</si>
  <si>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</si>
  <si>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</si>
  <si>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</si>
  <si>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</si>
  <si>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</si>
  <si>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</si>
  <si>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</si>
  <si>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</si>
  <si>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</si>
  <si>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</si>
  <si>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</si>
  <si>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</si>
  <si>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</si>
  <si>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</si>
  <si>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</si>
  <si>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</si>
  <si>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</si>
  <si>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</si>
  <si>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</si>
  <si>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</si>
  <si>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</si>
  <si>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</si>
  <si>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</si>
  <si>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</si>
  <si>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</si>
  <si>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</si>
  <si>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</si>
  <si>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</si>
  <si>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</si>
  <si>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</si>
  <si>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</si>
  <si>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</si>
  <si>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</si>
  <si>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</si>
  <si>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</si>
  <si>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</si>
  <si>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</si>
  <si>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</si>
  <si>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</si>
  <si>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</si>
  <si>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</si>
  <si>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</si>
  <si>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</si>
  <si>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</si>
  <si>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</si>
  <si>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</si>
  <si>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</si>
  <si>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</si>
  <si>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</si>
  <si>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</si>
  <si>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</si>
  <si>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</si>
  <si>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</si>
  <si>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</si>
  <si>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</si>
  <si>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</si>
  <si>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</si>
  <si>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</si>
  <si>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</si>
  <si>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</si>
  <si>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</si>
  <si>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</si>
  <si>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</si>
  <si>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</si>
  <si>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</si>
  <si>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</si>
  <si>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</si>
  <si>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</si>
  <si>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</si>
  <si>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</si>
  <si>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</si>
  <si>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</si>
  <si>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</si>
  <si>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</si>
  <si>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</si>
  <si>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</si>
  <si>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</si>
  <si>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</si>
  <si>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</si>
  <si>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</si>
  <si>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</si>
  <si>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</si>
  <si>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</si>
  <si>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</si>
  <si>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</si>
  <si>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</si>
  <si>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</si>
  <si>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</si>
  <si>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</si>
  <si>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</si>
  <si>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</si>
  <si>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</si>
  <si>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</si>
  <si>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</si>
  <si>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</si>
  <si>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</si>
  <si>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</si>
  <si>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</si>
  <si>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</si>
  <si>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</si>
  <si>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</si>
  <si>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</si>
  <si>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</si>
  <si>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</si>
  <si>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</si>
  <si>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</si>
  <si>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</si>
  <si>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</si>
  <si>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</si>
  <si>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</si>
  <si>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</si>
  <si>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</si>
  <si>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</si>
  <si>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</si>
  <si>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</si>
  <si>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</si>
  <si>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</si>
  <si>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</si>
  <si>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</si>
  <si>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</si>
  <si>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</si>
  <si>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</si>
  <si>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</si>
  <si>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</si>
  <si>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</si>
  <si>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</si>
  <si>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</si>
  <si>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</si>
  <si>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</si>
  <si>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</si>
  <si>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</si>
  <si>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</si>
  <si>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</si>
  <si>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</si>
  <si>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</si>
  <si>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</si>
  <si>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</si>
  <si>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</si>
  <si>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</si>
  <si>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</si>
  <si>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</si>
  <si>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</si>
  <si>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</si>
  <si>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</si>
  <si>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</si>
  <si>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</si>
  <si>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</si>
  <si>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</si>
  <si>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</si>
  <si>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</si>
  <si>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</si>
  <si>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</si>
  <si>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</si>
  <si>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</si>
  <si>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</si>
  <si>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</si>
  <si>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</si>
  <si>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</si>
  <si>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</si>
  <si>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</si>
  <si>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</si>
  <si>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</si>
  <si>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</si>
  <si>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</si>
  <si>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</si>
  <si>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</si>
  <si>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</si>
  <si>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</si>
  <si>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</si>
  <si>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</si>
  <si>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</si>
  <si>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</si>
  <si>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</si>
  <si>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</si>
  <si>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</si>
  <si>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</si>
  <si>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</si>
  <si>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</si>
  <si>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</si>
  <si>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</si>
  <si>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</si>
  <si>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</si>
  <si>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</si>
  <si>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</si>
  <si>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</si>
  <si>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</si>
  <si>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</si>
  <si>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</si>
  <si>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</si>
  <si>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</si>
  <si>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</si>
  <si>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</si>
  <si>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</si>
  <si>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</si>
  <si>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</si>
  <si>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</si>
  <si>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</si>
  <si>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</si>
  <si>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</si>
  <si>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</si>
  <si>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</si>
  <si>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</si>
  <si>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</si>
  <si>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</si>
  <si>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</si>
  <si>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</si>
  <si>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</si>
  <si>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</si>
  <si>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</si>
  <si>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</si>
  <si>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</si>
  <si>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</si>
  <si>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</si>
  <si>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</si>
  <si>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</si>
  <si>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</si>
  <si>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</si>
  <si>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</si>
  <si>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</si>
  <si>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</si>
  <si>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</si>
  <si>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</si>
  <si>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</si>
  <si>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</si>
  <si>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</si>
  <si>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</si>
  <si>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</si>
  <si>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</si>
  <si>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</si>
  <si>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</si>
  <si>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</si>
  <si>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</si>
  <si>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</si>
  <si>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</si>
  <si>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</si>
  <si>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</si>
  <si>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</si>
  <si>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</si>
  <si>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</si>
  <si>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</si>
  <si>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</si>
  <si>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</si>
  <si>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</si>
  <si>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</si>
  <si>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</si>
  <si>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</si>
  <si>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</si>
  <si>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</si>
  <si>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</si>
  <si>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</si>
  <si>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</si>
  <si>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</si>
  <si>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</si>
  <si>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</si>
  <si>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</si>
  <si>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</si>
  <si>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</si>
  <si>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</si>
  <si>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</si>
  <si>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</si>
  <si>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</si>
  <si>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</si>
  <si>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</si>
  <si>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</si>
  <si>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</si>
  <si>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</si>
  <si>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</si>
  <si>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</si>
  <si>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</si>
  <si>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</si>
  <si>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</si>
  <si>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</si>
  <si>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</si>
  <si>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</si>
  <si>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</si>
  <si>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</si>
  <si>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</si>
  <si>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</si>
  <si>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</si>
  <si>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</si>
  <si>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</si>
  <si>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</si>
  <si>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</si>
  <si>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</si>
  <si>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</si>
  <si>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</si>
  <si>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</si>
  <si>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</si>
  <si>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</si>
  <si>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</si>
  <si>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</si>
  <si>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</si>
  <si>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</si>
  <si>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</si>
  <si>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</si>
  <si>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</si>
  <si>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</si>
  <si>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</si>
  <si>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</si>
  <si>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</si>
  <si>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</si>
  <si>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</si>
  <si>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</si>
  <si>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</si>
  <si>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</si>
  <si>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</si>
  <si>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</si>
  <si>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</si>
  <si>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</si>
  <si>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</si>
  <si>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</si>
  <si>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</si>
  <si>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</si>
  <si>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</si>
  <si>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</si>
  <si>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</si>
  <si>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</si>
  <si>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</si>
  <si>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</si>
  <si>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</si>
  <si>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</si>
  <si>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</si>
  <si>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</si>
  <si>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</si>
  <si>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</si>
  <si>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</si>
  <si>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</si>
  <si>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</si>
  <si>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</si>
  <si>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</si>
  <si>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</si>
  <si>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</si>
  <si>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</si>
  <si>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</si>
  <si>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</si>
  <si>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</si>
  <si>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</si>
  <si>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</si>
  <si>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</si>
  <si>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</si>
  <si>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</si>
  <si>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</si>
  <si>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</si>
  <si>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</si>
  <si>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</si>
  <si>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</si>
  <si>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</si>
  <si>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</si>
  <si>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</si>
  <si>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</si>
  <si>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</si>
  <si>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</si>
  <si>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</si>
  <si>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</si>
  <si>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</si>
  <si>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</si>
  <si>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</si>
  <si>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</si>
  <si>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</si>
  <si>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</si>
  <si>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</si>
  <si>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</si>
  <si>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</si>
  <si>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</si>
  <si>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</si>
  <si>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</si>
  <si>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</si>
  <si>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</si>
  <si>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</si>
  <si>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</si>
  <si>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</si>
  <si>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</si>
  <si>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</si>
  <si>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</si>
  <si>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</si>
  <si>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</si>
  <si>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</si>
  <si>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</si>
  <si>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</si>
  <si>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</si>
  <si>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</si>
  <si>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</si>
  <si>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</si>
  <si>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</si>
  <si>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</si>
  <si>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</si>
  <si>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</si>
  <si>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</si>
  <si>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</si>
  <si>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</si>
  <si>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</si>
  <si>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</si>
  <si>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</si>
  <si>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</si>
  <si>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</si>
  <si>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</si>
  <si>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</si>
  <si>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</si>
  <si>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</si>
  <si>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</si>
  <si>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</si>
  <si>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</si>
  <si>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</si>
  <si>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</si>
  <si>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</si>
  <si>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</si>
  <si>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</si>
  <si>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</si>
  <si>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</si>
  <si>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</si>
  <si>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</si>
  <si>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</si>
  <si>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</si>
  <si>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</si>
  <si>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</si>
  <si>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</si>
  <si>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</si>
  <si>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</si>
  <si>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</si>
  <si>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</si>
  <si>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</si>
  <si>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</si>
  <si>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</si>
  <si>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</si>
  <si>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</si>
  <si>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</si>
  <si>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</si>
  <si>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</si>
  <si>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</si>
  <si>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</si>
  <si>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</si>
  <si>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</si>
  <si>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</si>
  <si>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</si>
  <si>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</si>
  <si>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</si>
  <si>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</si>
  <si>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</si>
  <si>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</si>
  <si>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</si>
  <si>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</si>
  <si>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</si>
  <si>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</si>
  <si>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</si>
  <si>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</si>
  <si>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</si>
  <si>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</si>
  <si>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</si>
  <si>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</si>
  <si>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</si>
  <si>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</si>
  <si>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</si>
  <si>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</si>
  <si>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</si>
  <si>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</si>
  <si>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</si>
  <si>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</si>
  <si>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</si>
  <si>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</si>
  <si>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</si>
  <si>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</si>
  <si>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</si>
  <si>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</si>
  <si>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</si>
  <si>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</si>
  <si>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</si>
  <si>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</si>
  <si>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</si>
  <si>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</si>
  <si>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</si>
  <si>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</si>
  <si>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</si>
  <si>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</si>
  <si>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</si>
  <si>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</si>
  <si>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</si>
  <si>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</si>
  <si>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</si>
  <si>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</si>
  <si>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</si>
  <si>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</si>
  <si>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</si>
  <si>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</si>
  <si>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</si>
  <si>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</si>
  <si>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</si>
  <si>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</si>
  <si>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</si>
  <si>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</si>
  <si>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</si>
  <si>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</si>
  <si>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</si>
  <si>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</si>
  <si>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</si>
  <si>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</si>
  <si>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</si>
  <si>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</si>
  <si>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</si>
  <si>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</si>
  <si>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</si>
  <si>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</si>
  <si>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</si>
  <si>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</si>
  <si>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</si>
  <si>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</si>
  <si>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</si>
  <si>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</si>
  <si>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</si>
  <si>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</si>
  <si>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</si>
  <si>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</si>
  <si>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</si>
  <si>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</si>
  <si>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</si>
  <si>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</si>
  <si>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</si>
  <si>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</si>
  <si>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</si>
  <si>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</si>
  <si>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</si>
  <si>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</si>
  <si>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</si>
  <si>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</si>
  <si>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</si>
  <si>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</si>
  <si>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</si>
  <si>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</si>
  <si>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</si>
  <si>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</si>
  <si>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</si>
  <si>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</si>
  <si>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</si>
  <si>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</si>
  <si>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</si>
  <si>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</si>
  <si>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</si>
  <si>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</si>
  <si>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</si>
  <si>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</si>
  <si>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</si>
  <si>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</si>
  <si>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</si>
  <si>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</si>
  <si>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</si>
  <si>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</si>
  <si>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</si>
  <si>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</si>
  <si>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</si>
  <si>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</si>
  <si>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</si>
  <si>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</si>
  <si>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</si>
  <si>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</si>
  <si>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</si>
  <si>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</si>
  <si>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</si>
  <si>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</si>
  <si>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</si>
  <si>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</si>
  <si>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</si>
  <si>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</si>
  <si>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</si>
  <si>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</si>
  <si>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</si>
  <si>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</si>
  <si>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</si>
  <si>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</si>
  <si>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</si>
  <si>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</si>
  <si>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</si>
  <si>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</si>
  <si>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</si>
  <si>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</si>
  <si>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</si>
  <si>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</si>
  <si>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</si>
  <si>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</si>
  <si>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</si>
  <si>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</si>
  <si>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</si>
  <si>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</si>
  <si>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</si>
  <si>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</si>
  <si>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</si>
  <si>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</si>
  <si>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</si>
  <si>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</si>
  <si>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</si>
  <si>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</si>
  <si>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</si>
  <si>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</si>
  <si>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</si>
  <si>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</si>
  <si>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</si>
  <si>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</si>
  <si>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</si>
  <si>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</si>
  <si>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</si>
  <si>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</si>
  <si>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</si>
  <si>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</si>
  <si>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</si>
  <si>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</si>
  <si>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</si>
  <si>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</si>
  <si>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</si>
  <si>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</si>
  <si>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</si>
  <si>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</si>
  <si>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</si>
  <si>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</si>
  <si>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</si>
  <si>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</si>
  <si>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</si>
  <si>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</si>
  <si>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</si>
  <si>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</si>
  <si>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</si>
  <si>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</si>
  <si>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</si>
  <si>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</si>
  <si>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</si>
  <si>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</si>
  <si>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</si>
  <si>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</si>
  <si>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</si>
  <si>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</si>
  <si>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</si>
  <si>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</si>
  <si>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</si>
  <si>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</si>
  <si>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</si>
  <si>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</si>
  <si>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</si>
  <si>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</si>
  <si>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</si>
  <si>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</si>
  <si>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</si>
  <si>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</si>
  <si>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</si>
  <si>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</si>
  <si>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</si>
  <si>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</si>
  <si>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</si>
  <si>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</si>
  <si>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</si>
  <si>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</si>
  <si>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</si>
  <si>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</si>
  <si>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</si>
  <si>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</si>
  <si>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</si>
  <si>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</si>
  <si>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</si>
  <si>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</si>
  <si>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</si>
  <si>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</si>
  <si>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</si>
  <si>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</si>
  <si>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</si>
  <si>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</si>
  <si>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</si>
  <si>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</si>
  <si>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</si>
  <si>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</si>
  <si>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</si>
  <si>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</si>
  <si>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</si>
  <si>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</si>
  <si>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</si>
  <si>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</si>
  <si>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</si>
  <si>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</si>
  <si>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</si>
  <si>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</si>
  <si>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</si>
  <si>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</si>
  <si>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</si>
  <si>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</si>
  <si>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</si>
  <si>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</si>
  <si>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</si>
  <si>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</si>
  <si>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</si>
  <si>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</si>
  <si>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</si>
  <si>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</si>
  <si>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</si>
  <si>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</si>
  <si>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</si>
  <si>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</si>
  <si>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</si>
  <si>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</si>
  <si>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</si>
  <si>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</si>
  <si>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</si>
  <si>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</si>
  <si>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</si>
  <si>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</si>
  <si>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</si>
  <si>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</si>
  <si>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</si>
  <si>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</si>
  <si>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</si>
  <si>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</si>
  <si>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</si>
  <si>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</si>
  <si>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</si>
  <si>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</si>
  <si>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</si>
  <si>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</si>
  <si>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</si>
  <si>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</si>
  <si>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</si>
  <si>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</si>
  <si>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</si>
  <si>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</si>
  <si>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</si>
  <si>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</si>
  <si>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</si>
  <si>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</si>
  <si>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</si>
  <si>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</si>
  <si>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</si>
  <si>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</si>
  <si>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</si>
  <si>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</si>
  <si>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</si>
  <si>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</si>
  <si>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</si>
  <si>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</si>
  <si>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</si>
  <si>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</si>
  <si>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</si>
  <si>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</si>
  <si>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</si>
  <si>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</si>
  <si>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</si>
  <si>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</si>
  <si>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</si>
  <si>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</si>
  <si>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</si>
  <si>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</si>
  <si>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</si>
  <si>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</si>
  <si>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</si>
  <si>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</si>
  <si>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</si>
  <si>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</si>
  <si>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</si>
  <si>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</si>
  <si>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</si>
  <si>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</si>
  <si>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</si>
  <si>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</si>
  <si>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</si>
  <si>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</si>
  <si>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</si>
  <si>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</si>
  <si>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</si>
  <si>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</si>
  <si>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</si>
  <si>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</si>
  <si>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</si>
  <si>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</si>
  <si>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</si>
  <si>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</si>
  <si>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</si>
  <si>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</si>
  <si>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</si>
  <si>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</si>
  <si>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</si>
  <si>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</si>
  <si>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</si>
  <si>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</si>
  <si>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</si>
  <si>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</si>
  <si>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</si>
  <si>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</si>
  <si>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</si>
  <si>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</si>
  <si>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</si>
  <si>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</si>
  <si>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</si>
  <si>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</si>
  <si>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</si>
  <si>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</si>
  <si>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</si>
  <si>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</si>
  <si>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</si>
  <si>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</si>
  <si>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</si>
  <si>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</si>
  <si>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</si>
  <si>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</si>
  <si>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</si>
  <si>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</si>
  <si>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</si>
  <si>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</si>
  <si>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</si>
  <si>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</si>
  <si>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</si>
  <si>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</si>
  <si>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</si>
  <si>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</si>
  <si>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</si>
  <si>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</si>
  <si>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</si>
  <si>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</si>
  <si>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</si>
  <si>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</si>
  <si>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</si>
  <si>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</si>
  <si>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</si>
  <si>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</si>
  <si>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</si>
  <si>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</si>
  <si>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</si>
  <si>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</si>
  <si>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</si>
  <si>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</si>
  <si>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</si>
  <si>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</si>
  <si>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</si>
  <si>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</si>
  <si>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</si>
  <si>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</si>
  <si>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</si>
  <si>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</si>
  <si>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</si>
  <si>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</si>
  <si>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</si>
  <si>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</si>
  <si>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</si>
  <si>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</si>
  <si>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</si>
  <si>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</si>
  <si>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</si>
  <si>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</si>
  <si>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</si>
  <si>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</si>
  <si>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</si>
  <si>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</si>
  <si>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</si>
  <si>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</si>
  <si>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</si>
  <si>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</si>
  <si>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</si>
  <si>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</si>
  <si>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</si>
  <si>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</si>
  <si>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</si>
  <si>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</si>
  <si>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</si>
  <si>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</si>
  <si>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</si>
  <si>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</si>
  <si>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</si>
  <si>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</si>
  <si>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</si>
  <si>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</si>
  <si>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</si>
  <si>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</si>
  <si>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</si>
  <si>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</si>
  <si>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</si>
  <si>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</si>
  <si>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</si>
  <si>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</si>
  <si>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</si>
  <si>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</si>
  <si>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</si>
  <si>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</si>
  <si>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</si>
  <si>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</si>
  <si>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</si>
  <si>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</si>
  <si>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</si>
  <si>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</si>
  <si>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</si>
  <si>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</si>
  <si>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</si>
  <si>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</si>
  <si>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</si>
  <si>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</si>
  <si>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</si>
  <si>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</si>
  <si>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</si>
  <si>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</si>
  <si>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</si>
  <si>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</si>
  <si>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</si>
  <si>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</si>
  <si>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</si>
  <si>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</si>
  <si>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</si>
  <si>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</si>
  <si>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</si>
  <si>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</si>
  <si>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</si>
  <si>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</si>
  <si>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</si>
  <si>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</si>
  <si>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</si>
  <si>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</si>
  <si>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</si>
  <si>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</si>
  <si>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</si>
  <si>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</si>
  <si>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</si>
  <si>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</si>
  <si>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</si>
  <si>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</si>
  <si>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</si>
  <si>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</si>
  <si>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</si>
  <si>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</si>
  <si>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</si>
  <si>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</si>
  <si>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</si>
  <si>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</si>
  <si>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</si>
  <si>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</si>
  <si>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</si>
  <si>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</si>
  <si>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</si>
  <si>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</si>
  <si>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</si>
  <si>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</si>
  <si>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</si>
  <si>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</si>
  <si>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</si>
  <si>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</si>
  <si>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</si>
  <si>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</si>
  <si>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</si>
  <si>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</si>
  <si>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</si>
  <si>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</si>
  <si>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</si>
  <si>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</si>
  <si>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</si>
  <si>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</si>
  <si>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</si>
  <si>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</si>
  <si>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</si>
  <si>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</si>
  <si>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</si>
  <si>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</si>
  <si>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</si>
  <si>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</si>
  <si>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</si>
  <si>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</si>
  <si>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</si>
  <si>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</si>
  <si>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</si>
  <si>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</si>
  <si>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</si>
  <si>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</si>
  <si>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</si>
  <si>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</si>
  <si>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</si>
  <si>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</si>
  <si>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</si>
  <si>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</si>
  <si>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</si>
  <si>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</si>
  <si>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</si>
  <si>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</si>
  <si>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</si>
  <si>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</si>
  <si>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</si>
  <si>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</si>
  <si>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</si>
  <si>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</si>
  <si>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</si>
  <si>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</si>
  <si>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</si>
  <si>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</si>
  <si>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</si>
  <si>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</si>
  <si>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</si>
  <si>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</si>
  <si>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</si>
  <si>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</si>
  <si>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</si>
  <si>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</si>
  <si>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</si>
  <si>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</si>
  <si>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</si>
  <si>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</si>
  <si>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</si>
  <si>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</si>
  <si>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</si>
  <si>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</si>
  <si>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</si>
  <si>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</si>
  <si>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</si>
  <si>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</si>
  <si>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</si>
  <si>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</si>
  <si>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</si>
  <si>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</si>
  <si>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</si>
  <si>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</si>
  <si>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</si>
  <si>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</si>
  <si>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</si>
  <si>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</si>
  <si>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</si>
  <si>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</si>
  <si>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</si>
  <si>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</si>
  <si>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</si>
  <si>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</si>
  <si>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</si>
  <si>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</si>
  <si>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</si>
  <si>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</si>
  <si>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</si>
  <si>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</si>
  <si>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</si>
  <si>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</si>
  <si>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</si>
  <si>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</si>
  <si>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</si>
  <si>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</si>
  <si>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</si>
  <si>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</si>
  <si>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</si>
  <si>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</si>
  <si>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</si>
  <si>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</si>
  <si>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</si>
  <si>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</si>
  <si>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</si>
  <si>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</si>
  <si>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</si>
  <si>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</si>
  <si>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</si>
  <si>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</si>
  <si>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</si>
  <si>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</si>
  <si>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</si>
  <si>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</si>
  <si>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</si>
  <si>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</si>
  <si>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</si>
  <si>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</si>
  <si>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</si>
  <si>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</si>
  <si>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</si>
  <si>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</si>
  <si>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</si>
  <si>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</si>
  <si>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</si>
  <si>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</si>
  <si>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</si>
  <si>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</si>
  <si>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</si>
  <si>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</si>
  <si>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</si>
  <si>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</si>
  <si>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</si>
  <si>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</si>
  <si>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</si>
  <si>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</si>
  <si>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</si>
  <si>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</si>
  <si>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</si>
  <si>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</si>
  <si>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</si>
  <si>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</si>
  <si>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</si>
  <si>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</si>
  <si>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</si>
  <si>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</si>
  <si>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</si>
  <si>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</si>
  <si>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</si>
  <si>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</si>
  <si>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</si>
  <si>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</si>
  <si>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</si>
  <si>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</si>
  <si>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</si>
  <si>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</si>
  <si>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</si>
  <si>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</si>
  <si>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</si>
  <si>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</si>
  <si>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</si>
  <si>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</si>
  <si>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</si>
  <si>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</si>
  <si>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</si>
  <si>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</si>
  <si>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</si>
  <si>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</si>
  <si>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</si>
  <si>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</si>
  <si>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</si>
  <si>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</si>
  <si>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</si>
  <si>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</si>
  <si>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</si>
  <si>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</si>
  <si>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</si>
  <si>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</si>
  <si>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</si>
  <si>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</si>
  <si>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</si>
  <si>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</si>
  <si>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</si>
  <si>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</si>
  <si>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</si>
  <si>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</si>
  <si>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</si>
  <si>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</si>
  <si>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</si>
  <si>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</si>
  <si>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</si>
  <si>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</si>
  <si>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</si>
  <si>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</si>
  <si>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</si>
  <si>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</si>
  <si>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</si>
  <si>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</si>
  <si>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</si>
  <si>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</si>
  <si>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</si>
  <si>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</si>
  <si>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</si>
  <si>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</si>
  <si>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</si>
  <si>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</si>
  <si>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</si>
  <si>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</si>
  <si>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</si>
  <si>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</si>
  <si>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</si>
  <si>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</si>
  <si>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</si>
  <si>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</si>
  <si>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</si>
  <si>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</si>
  <si>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</si>
  <si>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</si>
  <si>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</si>
  <si>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</si>
  <si>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</si>
  <si>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</si>
  <si>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</si>
  <si>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</si>
  <si>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</si>
  <si>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</si>
  <si>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</si>
  <si>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</si>
  <si>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</si>
  <si>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</si>
  <si>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</si>
  <si>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</si>
  <si>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</si>
  <si>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</si>
  <si>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</si>
  <si>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</si>
  <si>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</si>
  <si>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</si>
  <si>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</si>
  <si>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</si>
  <si>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</si>
  <si>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</si>
  <si>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</si>
  <si>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</si>
  <si>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</si>
  <si>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</si>
  <si>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</si>
  <si>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</si>
  <si>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</si>
  <si>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</si>
  <si>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</si>
  <si>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</si>
  <si>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</si>
  <si>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</si>
  <si>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</si>
  <si>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</si>
  <si>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</si>
  <si>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</si>
  <si>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</si>
  <si>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</si>
  <si>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</si>
  <si>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</si>
  <si>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</si>
  <si>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</si>
  <si>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</si>
  <si>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</si>
  <si>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</si>
  <si>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</si>
  <si>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</si>
  <si>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</si>
  <si>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</si>
  <si>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</si>
  <si>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</si>
  <si>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</si>
  <si>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</si>
  <si>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</si>
  <si>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</si>
  <si>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</si>
  <si>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</si>
  <si>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</si>
  <si>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</si>
  <si>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</si>
  <si>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</si>
  <si>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</si>
  <si>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</si>
  <si>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</si>
  <si>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</si>
  <si>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</si>
  <si>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</si>
  <si>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</si>
  <si>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</si>
  <si>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</si>
  <si>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</si>
  <si>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</si>
  <si>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</si>
  <si>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</si>
  <si>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</si>
  <si>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</si>
  <si>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</si>
  <si>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</si>
  <si>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</si>
  <si>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</si>
  <si>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</si>
  <si>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</si>
  <si>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</si>
  <si>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</si>
  <si>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</si>
  <si>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</si>
  <si>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</si>
  <si>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</si>
  <si>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</si>
  <si>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</si>
  <si>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</si>
  <si>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</si>
  <si>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</si>
  <si>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</si>
  <si>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</si>
  <si>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</si>
  <si>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</si>
  <si>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</si>
  <si>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</si>
  <si>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</si>
  <si>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</si>
  <si>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</si>
  <si>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</si>
  <si>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</si>
  <si>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</si>
  <si>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</si>
  <si>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</si>
  <si>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</si>
  <si>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</si>
  <si>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</si>
  <si>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</si>
  <si>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</si>
  <si>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</si>
  <si>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</si>
  <si>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</si>
  <si>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</si>
  <si>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</si>
  <si>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</si>
  <si>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</si>
  <si>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</si>
  <si>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</si>
  <si>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</si>
  <si>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</si>
  <si>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</si>
  <si>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</si>
  <si>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</si>
  <si>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</si>
  <si>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</si>
  <si>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</si>
  <si>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</si>
  <si>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</si>
  <si>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</si>
  <si>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</si>
  <si>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</si>
  <si>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</si>
  <si>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</si>
  <si>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</si>
  <si>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</si>
  <si>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</si>
  <si>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</si>
  <si>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</si>
  <si>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</si>
  <si>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</si>
  <si>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</si>
  <si>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</si>
  <si>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</si>
  <si>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</si>
  <si>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</si>
  <si>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</si>
  <si>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</si>
  <si>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</si>
  <si>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</si>
  <si>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</si>
  <si>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</si>
  <si>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</si>
  <si>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</si>
  <si>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</si>
  <si>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</si>
  <si>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</si>
  <si>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</si>
  <si>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</si>
  <si>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</si>
  <si>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</si>
  <si>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</si>
  <si>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</si>
  <si>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</si>
  <si>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</si>
  <si>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</si>
  <si>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</si>
  <si>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</si>
  <si>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</si>
  <si>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</si>
  <si>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</si>
  <si>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</si>
  <si>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</si>
  <si>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</si>
  <si>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</si>
  <si>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</si>
  <si>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</si>
  <si>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</si>
  <si>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</si>
  <si>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</si>
  <si>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</si>
  <si>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</si>
  <si>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</si>
  <si>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</si>
  <si>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</si>
  <si>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</si>
  <si>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</si>
  <si>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</si>
  <si>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</si>
  <si>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</si>
  <si>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</si>
  <si>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</si>
  <si>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</si>
  <si>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</si>
  <si>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</si>
  <si>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</si>
  <si>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</si>
  <si>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</si>
  <si>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</si>
  <si>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</si>
  <si>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</si>
  <si>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</si>
  <si>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</si>
  <si>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</si>
  <si>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</si>
  <si>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</si>
  <si>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</si>
  <si>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</si>
  <si>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</si>
  <si>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</si>
  <si>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</si>
  <si>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</si>
  <si>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</si>
  <si>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</si>
  <si>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</si>
  <si>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</si>
  <si>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</si>
  <si>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</si>
  <si>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</si>
  <si>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</si>
  <si>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</si>
  <si>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</si>
  <si>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</si>
  <si>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</si>
  <si>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</si>
  <si>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</si>
  <si>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</si>
  <si>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</si>
  <si>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</si>
  <si>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</si>
  <si>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</si>
  <si>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</si>
  <si>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</si>
  <si>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</si>
  <si>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</si>
  <si>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</si>
  <si>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</si>
  <si>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</si>
  <si>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</si>
  <si>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</si>
  <si>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</si>
  <si>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</si>
  <si>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</si>
  <si>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</si>
  <si>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</si>
  <si>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</si>
  <si>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</si>
  <si>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</si>
  <si>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</si>
  <si>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</si>
  <si>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</si>
  <si>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</si>
  <si>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</si>
  <si>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</si>
  <si>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</si>
  <si>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</si>
  <si>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</si>
  <si>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</si>
  <si>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</si>
  <si>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</si>
  <si>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</si>
  <si>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</si>
  <si>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</si>
  <si>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</si>
  <si>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</si>
  <si>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</si>
  <si>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</si>
  <si>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</si>
  <si>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</si>
  <si>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</si>
  <si>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</si>
  <si>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</si>
  <si>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</si>
  <si>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</si>
  <si>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</si>
  <si>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</si>
  <si>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</si>
  <si>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</si>
  <si>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</si>
  <si>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</si>
  <si>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</si>
  <si>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</si>
  <si>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</si>
  <si>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</si>
  <si>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</si>
  <si>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</si>
  <si>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</si>
  <si>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</si>
  <si>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</si>
  <si>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</si>
  <si>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</si>
  <si>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</si>
  <si>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</si>
  <si>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</si>
  <si>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</si>
  <si>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</si>
  <si>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</si>
  <si>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</si>
  <si>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</si>
  <si>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</si>
  <si>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</si>
  <si>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</si>
  <si>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</si>
  <si>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</si>
  <si>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</si>
  <si>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</si>
  <si>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</si>
  <si>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</si>
  <si>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</si>
  <si>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</si>
  <si>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</si>
  <si>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</si>
  <si>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</si>
  <si>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</si>
  <si>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</si>
  <si>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</si>
  <si>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</si>
  <si>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</si>
  <si>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</si>
  <si>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</si>
  <si>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</si>
  <si>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</si>
  <si>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</si>
  <si>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</si>
  <si>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</si>
  <si>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</si>
  <si>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</si>
  <si>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</si>
  <si>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</si>
  <si>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</si>
  <si>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</si>
  <si>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</si>
  <si>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</si>
  <si>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</si>
  <si>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</si>
  <si>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</si>
  <si>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</si>
  <si>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</si>
  <si>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</si>
  <si>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</si>
  <si>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</si>
  <si>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</si>
  <si>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</si>
  <si>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</si>
  <si>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</si>
  <si>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</si>
  <si>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</si>
  <si>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</si>
  <si>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</si>
  <si>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</si>
  <si>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</si>
  <si>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</si>
  <si>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</si>
  <si>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</si>
  <si>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</si>
  <si>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</si>
  <si>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</si>
  <si>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</si>
  <si>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</si>
  <si>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</si>
  <si>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</si>
  <si>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</si>
  <si>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</si>
  <si>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</si>
  <si>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</si>
  <si>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</si>
  <si>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</si>
  <si>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</si>
  <si>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</si>
  <si>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</si>
  <si>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</si>
  <si>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</si>
  <si>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</si>
  <si>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</si>
  <si>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</si>
  <si>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</si>
  <si>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</si>
  <si>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</si>
  <si>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</si>
  <si>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</si>
  <si>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</si>
  <si>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</si>
  <si>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</si>
  <si>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</si>
  <si>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</si>
  <si>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</si>
  <si>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</si>
  <si>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</si>
  <si>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</si>
  <si>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</si>
  <si>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</si>
  <si>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</si>
  <si>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</si>
  <si>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</si>
  <si>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</si>
  <si>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</si>
  <si>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</si>
  <si>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</si>
  <si>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</si>
  <si>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</si>
  <si>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</si>
  <si>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</si>
  <si>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</si>
  <si>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</si>
  <si>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</si>
  <si>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</si>
  <si>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</si>
  <si>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</si>
  <si>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</si>
  <si>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</si>
  <si>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</si>
  <si>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</si>
  <si>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</si>
  <si>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</si>
  <si>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</si>
  <si>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</si>
  <si>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</si>
  <si>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</si>
  <si>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</si>
  <si>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</si>
  <si>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</si>
  <si>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</si>
  <si>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</si>
  <si>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</si>
  <si>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</si>
  <si>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</si>
  <si>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</si>
  <si>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</si>
  <si>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</si>
  <si>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</si>
  <si>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</si>
  <si>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</si>
  <si>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</si>
  <si>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</si>
  <si>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</si>
  <si>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</si>
  <si>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</si>
  <si>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</si>
  <si>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</si>
  <si>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</si>
  <si>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</si>
  <si>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</si>
  <si>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</si>
  <si>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</si>
  <si>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</si>
  <si>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</si>
  <si>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</si>
  <si>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</si>
  <si>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</si>
  <si>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</si>
  <si>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</si>
  <si>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</si>
  <si>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</si>
  <si>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</si>
  <si>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</si>
  <si>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</si>
  <si>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</si>
  <si>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</si>
  <si>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</si>
  <si>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</si>
  <si>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</si>
  <si>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</si>
  <si>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</si>
  <si>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</si>
  <si>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</si>
  <si>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</si>
  <si>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</si>
  <si>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</si>
  <si>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</si>
  <si>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</si>
  <si>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</si>
  <si>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</si>
  <si>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</si>
  <si>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</si>
  <si>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</si>
  <si>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</si>
  <si>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</si>
  <si>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</si>
  <si>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</si>
  <si>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</si>
  <si>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</si>
  <si>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</si>
  <si>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</si>
  <si>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</si>
  <si>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</si>
  <si>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</si>
  <si>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</si>
  <si>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</si>
  <si>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</si>
  <si>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</si>
  <si>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</si>
  <si>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</si>
  <si>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</si>
  <si>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</si>
  <si>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</si>
  <si>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</si>
  <si>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</si>
  <si>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</si>
  <si>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</si>
  <si>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</si>
  <si>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</si>
  <si>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</si>
  <si>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</si>
  <si>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</si>
  <si>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</si>
  <si>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</si>
  <si>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</si>
  <si>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</si>
  <si>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</si>
  <si>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</si>
  <si>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</si>
  <si>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</si>
  <si>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</si>
  <si>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</si>
  <si>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</si>
  <si>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</si>
  <si>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</si>
  <si>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</si>
  <si>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</si>
  <si>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</si>
  <si>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</si>
  <si>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</si>
  <si>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</si>
  <si>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</si>
  <si>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</si>
  <si>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</si>
  <si>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</si>
  <si>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</si>
  <si>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</si>
  <si>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</si>
  <si>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</si>
  <si>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</si>
  <si>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</si>
  <si>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</si>
  <si>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</si>
  <si>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</si>
  <si>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</si>
  <si>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</si>
  <si>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</si>
  <si>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</si>
  <si>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</si>
  <si>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</si>
  <si>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</si>
  <si>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</si>
  <si>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</si>
  <si>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</si>
  <si>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</si>
  <si>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</si>
  <si>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</si>
  <si>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</si>
  <si>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</si>
  <si>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</si>
  <si>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</si>
  <si>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</si>
  <si>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</si>
  <si>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</si>
  <si>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</si>
  <si>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</si>
  <si>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</si>
  <si>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</si>
  <si>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</si>
  <si>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</si>
  <si>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</si>
  <si>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</si>
  <si>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</si>
  <si>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</si>
  <si>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</si>
  <si>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</si>
  <si>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</si>
  <si>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</si>
  <si>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</si>
  <si>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</si>
  <si>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</si>
  <si>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</si>
  <si>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</si>
  <si>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</si>
  <si>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</si>
  <si>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</si>
  <si>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</si>
  <si>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</si>
  <si>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</si>
  <si>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</si>
  <si>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</si>
  <si>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</si>
  <si>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</si>
  <si>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</si>
  <si>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</si>
  <si>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</si>
  <si>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</si>
  <si>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</si>
  <si>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</si>
  <si>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</si>
  <si>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</si>
  <si>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</si>
  <si>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</si>
  <si>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</si>
  <si>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</si>
  <si>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</si>
  <si>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</si>
  <si>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</si>
  <si>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</si>
  <si>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</si>
  <si>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</si>
  <si>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</si>
  <si>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</si>
  <si>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</si>
  <si>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</si>
  <si>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</si>
  <si>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</si>
  <si>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</si>
  <si>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</si>
  <si>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</si>
  <si>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</si>
  <si>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</si>
  <si>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</si>
  <si>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</si>
  <si>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</si>
  <si>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</si>
  <si>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</si>
  <si>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</si>
  <si>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</si>
  <si>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</si>
  <si>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</si>
  <si>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</si>
  <si>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</si>
  <si>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</si>
  <si>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</si>
  <si>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</si>
  <si>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</si>
  <si>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</si>
  <si>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</si>
  <si>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</si>
  <si>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</si>
  <si>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</si>
  <si>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</si>
  <si>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</si>
  <si>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</si>
  <si>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</si>
  <si>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</si>
  <si>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</si>
  <si>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</si>
  <si>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</si>
  <si>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</si>
  <si>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</si>
  <si>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</si>
  <si>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</si>
  <si>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</si>
  <si>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</si>
  <si>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</si>
  <si>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</si>
  <si>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</si>
  <si>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</si>
  <si>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</si>
  <si>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</si>
  <si>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</si>
  <si>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</si>
  <si>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</si>
  <si>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</si>
  <si>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</si>
  <si>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</si>
  <si>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</si>
  <si>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</si>
  <si>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</si>
  <si>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</si>
  <si>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</si>
  <si>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</si>
  <si>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</si>
  <si>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</si>
  <si>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</si>
  <si>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</si>
  <si>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</si>
  <si>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</si>
  <si>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</si>
  <si>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</si>
  <si>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</si>
  <si>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</si>
  <si>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</si>
  <si>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</si>
  <si>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</si>
  <si>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</si>
  <si>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</si>
  <si>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</si>
  <si>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</si>
  <si>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</si>
  <si>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</si>
  <si>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</si>
  <si>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</si>
  <si>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</si>
  <si>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</si>
  <si>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</si>
  <si>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</si>
  <si>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</si>
  <si>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</si>
  <si>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</si>
  <si>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</si>
  <si>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</si>
  <si>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</si>
  <si>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</si>
  <si>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</si>
  <si>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</si>
  <si>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</si>
  <si>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</si>
  <si>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</si>
  <si>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</si>
  <si>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</si>
  <si>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</si>
  <si>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</si>
  <si>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</si>
  <si>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</si>
  <si>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</si>
  <si>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</si>
  <si>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</si>
  <si>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</si>
  <si>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</si>
  <si>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</si>
  <si>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</si>
  <si>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</si>
  <si>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</si>
  <si>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</si>
  <si>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</si>
  <si>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</si>
  <si>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</si>
  <si>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</si>
  <si>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</si>
  <si>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</si>
  <si>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</si>
  <si>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</si>
  <si>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</si>
  <si>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</si>
  <si>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</si>
  <si>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</si>
  <si>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</si>
  <si>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</si>
  <si>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</si>
  <si>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</si>
  <si>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</si>
  <si>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</si>
  <si>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</si>
  <si>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</si>
  <si>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</si>
  <si>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</si>
  <si>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</si>
  <si>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</si>
  <si>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</si>
  <si>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</si>
  <si>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</si>
  <si>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</si>
  <si>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</si>
  <si>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</si>
  <si>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</si>
  <si>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</si>
  <si>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</si>
  <si>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</si>
  <si>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</si>
  <si>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</si>
  <si>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</si>
  <si>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</si>
  <si>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</si>
  <si>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</si>
  <si>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</si>
  <si>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</si>
  <si>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</si>
  <si>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</si>
  <si>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</si>
  <si>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</si>
  <si>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</si>
  <si>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</si>
  <si>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</si>
  <si>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</si>
  <si>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</si>
  <si>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</si>
  <si>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</si>
  <si>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</si>
  <si>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</si>
  <si>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</si>
  <si>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</si>
  <si>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</si>
  <si>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</si>
  <si>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</si>
  <si>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</si>
  <si>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</si>
  <si>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</si>
  <si>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</si>
  <si>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</si>
  <si>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</si>
  <si>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</si>
  <si>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</si>
  <si>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</si>
  <si>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</si>
  <si>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</si>
  <si>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</si>
  <si>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</si>
  <si>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</si>
  <si>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</si>
  <si>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</si>
  <si>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</si>
  <si>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</si>
  <si>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</si>
  <si>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</si>
  <si>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</si>
  <si>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</si>
  <si>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</si>
  <si>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</si>
  <si>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</si>
  <si>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</si>
  <si>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</si>
  <si>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</si>
  <si>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</si>
  <si>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</si>
  <si>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</si>
  <si>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</si>
  <si>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</si>
  <si>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</si>
  <si>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</si>
  <si>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</si>
  <si>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</si>
  <si>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</si>
  <si>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</si>
  <si>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</si>
  <si>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</si>
  <si>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</si>
  <si>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</si>
  <si>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</si>
  <si>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</si>
  <si>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</si>
  <si>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</si>
  <si>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</si>
  <si>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</si>
  <si>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</si>
  <si>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</si>
  <si>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</si>
  <si>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</si>
  <si>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</si>
  <si>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</si>
  <si>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</si>
  <si>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</si>
  <si>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</si>
  <si>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</si>
  <si>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</si>
  <si>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</si>
  <si>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</si>
  <si>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</si>
  <si>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</si>
  <si>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</si>
  <si>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</si>
  <si>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</si>
  <si>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</si>
  <si>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</si>
  <si>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</si>
  <si>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</si>
  <si>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</si>
  <si>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</si>
  <si>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</si>
  <si>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</si>
  <si>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</si>
  <si>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</si>
  <si>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</si>
  <si>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</si>
  <si>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</si>
  <si>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</si>
  <si>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</si>
  <si>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</si>
  <si>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</si>
  <si>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</si>
  <si>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</si>
  <si>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</si>
  <si>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</si>
  <si>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</si>
  <si>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</si>
  <si>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</si>
  <si>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</si>
  <si>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</si>
  <si>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</si>
  <si>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</si>
  <si>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</si>
  <si>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</si>
  <si>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</si>
  <si>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</si>
  <si>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</si>
  <si>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</si>
  <si>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</si>
  <si>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</si>
  <si>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</si>
  <si>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</si>
  <si>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</si>
  <si>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</si>
  <si>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</si>
  <si>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</si>
  <si>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</si>
  <si>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</si>
  <si>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</si>
  <si>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</si>
  <si>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</si>
  <si>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</si>
  <si>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</si>
  <si>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</si>
  <si>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</si>
  <si>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</si>
  <si>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</si>
  <si>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</si>
  <si>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</si>
  <si>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</si>
  <si>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</si>
  <si>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</si>
  <si>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</si>
  <si>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</si>
  <si>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</si>
  <si>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</si>
  <si>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</si>
  <si>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</si>
  <si>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</si>
  <si>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</si>
  <si>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</si>
  <si>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</si>
  <si>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</si>
  <si>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</si>
  <si>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</si>
  <si>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</si>
  <si>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</si>
  <si>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</si>
  <si>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</si>
  <si>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</si>
  <si>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</si>
  <si>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</si>
  <si>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</si>
  <si>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</si>
  <si>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</si>
  <si>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</si>
  <si>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</si>
  <si>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</si>
  <si>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</si>
  <si>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</si>
  <si>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</si>
  <si>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</si>
  <si>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</si>
  <si>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</si>
  <si>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</si>
  <si>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</si>
  <si>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</si>
  <si>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</si>
  <si>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</si>
  <si>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</si>
  <si>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</si>
  <si>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</si>
  <si>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</si>
  <si>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</si>
  <si>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</si>
  <si>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</si>
  <si>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</si>
  <si>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</si>
  <si>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</si>
  <si>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</si>
  <si>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</si>
  <si>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</si>
  <si>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</si>
  <si>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</si>
  <si>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</si>
  <si>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</si>
  <si>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</si>
  <si>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</si>
  <si>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</si>
  <si>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</si>
  <si>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</si>
  <si>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</si>
  <si>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</si>
  <si>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</si>
  <si>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</si>
  <si>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</si>
  <si>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</si>
  <si>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</si>
  <si>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</si>
  <si>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</si>
  <si>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</si>
  <si>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</si>
  <si>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</si>
  <si>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</si>
  <si>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</si>
  <si>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</si>
  <si>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</si>
  <si>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</si>
  <si>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</si>
  <si>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</si>
  <si>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</si>
  <si>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</si>
  <si>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</si>
  <si>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</si>
  <si>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</si>
  <si>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</si>
  <si>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</si>
  <si>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</si>
  <si>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</si>
  <si>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</si>
  <si>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</si>
  <si>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</si>
  <si>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</si>
  <si>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</si>
  <si>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</si>
  <si>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</si>
  <si>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</si>
  <si>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</si>
  <si>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</si>
  <si>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</si>
  <si>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</si>
  <si>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</si>
  <si>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</si>
  <si>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</si>
  <si>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</si>
  <si>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</si>
  <si>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</si>
  <si>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</si>
  <si>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</si>
  <si>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</si>
  <si>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</si>
  <si>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</si>
  <si>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</si>
  <si>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</si>
  <si>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</si>
  <si>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</si>
  <si>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</si>
  <si>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</si>
  <si>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</si>
  <si>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</si>
  <si>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</si>
  <si>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</si>
  <si>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</si>
  <si>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</si>
  <si>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</si>
  <si>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</si>
  <si>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</si>
  <si>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</si>
  <si>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</si>
  <si>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</si>
  <si>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</si>
  <si>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</si>
  <si>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</si>
  <si>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</si>
  <si>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</si>
  <si>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</si>
  <si>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</si>
  <si>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</si>
  <si>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</si>
  <si>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</si>
  <si>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</si>
  <si>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</si>
  <si>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</si>
  <si>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</si>
  <si>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</si>
  <si>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</si>
  <si>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</si>
  <si>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</si>
  <si>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</si>
  <si>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</si>
  <si>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</si>
  <si>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</si>
  <si>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</si>
  <si>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</si>
  <si>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</si>
  <si>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</si>
  <si>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</si>
  <si>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</si>
  <si>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</si>
  <si>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</si>
  <si>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</si>
  <si>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</si>
  <si>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</si>
  <si>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</si>
  <si>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</si>
  <si>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</si>
  <si>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</si>
  <si>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</si>
  <si>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</si>
  <si>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</si>
  <si>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</si>
  <si>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</si>
  <si>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</si>
  <si>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</si>
  <si>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</si>
  <si>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</si>
  <si>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</si>
  <si>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</si>
  <si>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</si>
  <si>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</si>
  <si>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</si>
  <si>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</si>
  <si>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</si>
  <si>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</si>
  <si>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</si>
  <si>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</si>
  <si>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</si>
  <si>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</si>
  <si>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</si>
  <si>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</si>
  <si>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</si>
  <si>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</si>
  <si>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</si>
  <si>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</si>
  <si>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</si>
  <si>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</si>
  <si>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</si>
  <si>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</si>
  <si>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</si>
  <si>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</si>
  <si>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</si>
  <si>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</si>
  <si>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</si>
  <si>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</si>
  <si>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</si>
  <si>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</si>
  <si>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</si>
  <si>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</si>
  <si>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</si>
  <si>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</si>
  <si>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</si>
  <si>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</si>
  <si>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</si>
  <si>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</si>
  <si>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</si>
  <si>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</si>
  <si>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</si>
  <si>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</si>
  <si>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</si>
  <si>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</si>
  <si>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</si>
  <si>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</si>
  <si>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</si>
  <si>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</si>
  <si>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</si>
  <si>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</si>
  <si>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</si>
  <si>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</si>
  <si>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</si>
  <si>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</si>
  <si>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</si>
  <si>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</si>
  <si>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</si>
  <si>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</si>
  <si>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</si>
  <si>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</si>
  <si>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</si>
  <si>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</si>
  <si>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</si>
  <si>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</si>
  <si>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</si>
  <si>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</si>
  <si>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</si>
  <si>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</si>
  <si>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</si>
  <si>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</si>
  <si>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</si>
  <si>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</si>
  <si>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</si>
  <si>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</si>
  <si>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</si>
  <si>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</si>
  <si>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</si>
  <si>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</si>
  <si>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</si>
  <si>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</si>
  <si>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</si>
  <si>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</si>
  <si>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</si>
  <si>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</si>
  <si>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</si>
  <si>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</si>
  <si>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</si>
  <si>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</si>
  <si>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</si>
  <si>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</si>
  <si>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</si>
  <si>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</si>
  <si>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</si>
  <si>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</si>
  <si>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</si>
  <si>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</si>
  <si>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</si>
  <si>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</si>
  <si>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</si>
  <si>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</si>
  <si>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</si>
  <si>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</si>
  <si>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</si>
  <si>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</si>
  <si>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</si>
  <si>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</si>
  <si>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</si>
  <si>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</si>
  <si>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</si>
  <si>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</si>
  <si>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</si>
  <si>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</si>
  <si>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</si>
  <si>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</si>
  <si>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</si>
  <si>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</si>
  <si>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</si>
  <si>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</si>
  <si>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</si>
  <si>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</si>
  <si>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</si>
  <si>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</si>
  <si>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</si>
  <si>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</si>
  <si>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</si>
  <si>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</si>
  <si>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</si>
  <si>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</si>
  <si>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</si>
  <si>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</si>
  <si>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</si>
  <si>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</si>
  <si>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</si>
  <si>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</si>
  <si>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</si>
  <si>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</si>
  <si>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</si>
  <si>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</si>
  <si>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</si>
  <si>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</si>
  <si>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</si>
  <si>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</si>
  <si>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</si>
  <si>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</si>
  <si>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</si>
  <si>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</si>
  <si>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</si>
  <si>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</si>
  <si>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</si>
  <si>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</si>
  <si>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</si>
  <si>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</si>
  <si>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</si>
  <si>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</si>
  <si>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</si>
  <si>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</si>
  <si>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</si>
  <si>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</si>
  <si>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</si>
  <si>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</si>
  <si>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</si>
  <si>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</si>
  <si>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</si>
  <si>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</si>
  <si>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</si>
  <si>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</si>
  <si>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</si>
  <si>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</si>
  <si>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</si>
  <si>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</si>
  <si>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</si>
  <si>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</si>
  <si>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</si>
  <si>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</si>
  <si>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</si>
  <si>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</si>
  <si>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</si>
  <si>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</si>
  <si>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</si>
  <si>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</si>
  <si>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</si>
  <si>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</si>
  <si>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</si>
  <si>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</si>
  <si>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</si>
  <si>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</si>
  <si>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</si>
  <si>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</si>
  <si>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</si>
  <si>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</si>
  <si>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</si>
  <si>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</si>
  <si>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</si>
  <si>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</si>
  <si>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</si>
  <si>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</si>
  <si>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</si>
  <si>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</si>
  <si>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</si>
  <si>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</si>
  <si>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</si>
  <si>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</si>
  <si>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</si>
  <si>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</si>
  <si>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</si>
  <si>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</si>
  <si>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</si>
  <si>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</si>
  <si>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</si>
  <si>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</si>
  <si>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</si>
  <si>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</si>
  <si>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</si>
  <si>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</si>
  <si>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</si>
  <si>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</si>
  <si>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</si>
  <si>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</si>
  <si>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</si>
  <si>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</si>
  <si>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</si>
  <si>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</si>
  <si>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</si>
  <si>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</si>
  <si>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</si>
  <si>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</si>
  <si>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</si>
  <si>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</si>
  <si>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</si>
  <si>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</si>
  <si>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</si>
  <si>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</si>
  <si>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</si>
  <si>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</si>
  <si>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</si>
  <si>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</si>
  <si>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</si>
  <si>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</si>
  <si>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</si>
  <si>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</si>
  <si>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</si>
  <si>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</si>
  <si>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</si>
  <si>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</si>
  <si>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</si>
  <si>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</si>
  <si>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</si>
  <si>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</si>
  <si>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</si>
  <si>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</si>
  <si>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</si>
  <si>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</si>
  <si>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</si>
  <si>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</si>
  <si>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</si>
  <si>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</si>
  <si>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</si>
  <si>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</si>
  <si>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</si>
  <si>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</si>
  <si>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</si>
  <si>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</si>
  <si>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</si>
  <si>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</si>
  <si>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</si>
  <si>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</si>
  <si>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</si>
  <si>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</si>
  <si>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</si>
  <si>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</si>
  <si>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</si>
  <si>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</si>
  <si>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</si>
  <si>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</si>
  <si>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</si>
  <si>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</si>
  <si>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</si>
  <si>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</si>
  <si>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</si>
  <si>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</si>
  <si>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</si>
  <si>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</si>
  <si>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</si>
  <si>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</si>
  <si>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</si>
  <si>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</si>
  <si>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</si>
  <si>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</si>
  <si>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</si>
  <si>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</si>
  <si>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</si>
  <si>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</si>
  <si>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</si>
  <si>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</si>
  <si>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</si>
  <si>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</si>
  <si>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</si>
  <si>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</si>
  <si>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</si>
  <si>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</si>
  <si>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</si>
  <si>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</si>
  <si>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</si>
  <si>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</si>
  <si>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</si>
  <si>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</si>
  <si>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</si>
  <si>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</si>
  <si>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</si>
  <si>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</si>
  <si>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</si>
  <si>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</si>
  <si>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</si>
  <si>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</si>
  <si>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</si>
  <si>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</si>
  <si>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</si>
  <si>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</si>
  <si>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</si>
  <si>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</si>
  <si>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</si>
  <si>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</si>
  <si>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</si>
  <si>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</si>
  <si>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</si>
  <si>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</si>
  <si>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</si>
  <si>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</si>
  <si>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</si>
  <si>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</si>
  <si>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</si>
  <si>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</si>
  <si>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</si>
  <si>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</si>
  <si>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</si>
  <si>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</si>
  <si>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</si>
  <si>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</si>
  <si>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</si>
  <si>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</si>
  <si>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</si>
  <si>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</si>
  <si>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</si>
  <si>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</si>
  <si>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</si>
  <si>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</si>
  <si>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</si>
  <si>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</si>
  <si>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</si>
  <si>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</si>
  <si>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</si>
  <si>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</si>
  <si>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</si>
  <si>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</si>
  <si>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</si>
  <si>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</si>
  <si>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</si>
  <si>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</si>
  <si>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</si>
  <si>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</si>
  <si>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</si>
  <si>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</si>
  <si>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</si>
  <si>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</si>
  <si>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</si>
  <si>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</si>
  <si>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</si>
  <si>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</si>
  <si>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</si>
  <si>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</si>
  <si>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</si>
  <si>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</si>
  <si>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</si>
  <si>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</si>
  <si>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</si>
  <si>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</si>
  <si>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</si>
  <si>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</si>
  <si>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</si>
  <si>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</si>
  <si>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</si>
  <si>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</si>
  <si>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</si>
  <si>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</si>
  <si>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</si>
  <si>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</si>
  <si>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</si>
  <si>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</si>
  <si>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</si>
  <si>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</si>
  <si>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</si>
  <si>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</si>
  <si>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</si>
  <si>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</si>
  <si>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</si>
  <si>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</si>
  <si>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</si>
  <si>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</si>
  <si>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</si>
  <si>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</si>
  <si>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</si>
  <si>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</si>
  <si>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</si>
  <si>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</si>
  <si>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</si>
  <si>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</si>
  <si>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</si>
  <si>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</si>
  <si>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</si>
  <si>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</si>
  <si>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</si>
  <si>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</si>
  <si>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</si>
  <si>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</si>
  <si>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</si>
  <si>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</si>
  <si>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</si>
  <si>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</si>
  <si>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</si>
  <si>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</si>
  <si>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</si>
  <si>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</si>
  <si>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</si>
  <si>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</si>
  <si>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</si>
  <si>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</si>
  <si>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</si>
  <si>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</si>
  <si>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</si>
  <si>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</si>
  <si>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</si>
  <si>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</si>
  <si>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</si>
  <si>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</si>
  <si>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</si>
  <si>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</si>
  <si>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</si>
  <si>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</si>
  <si>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</si>
  <si>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</si>
  <si>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</si>
  <si>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</si>
  <si>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</si>
  <si>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</si>
  <si>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</si>
  <si>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</si>
  <si>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</si>
  <si>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</si>
  <si>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</si>
  <si>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</si>
  <si>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</si>
  <si>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</si>
  <si>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</si>
  <si>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</si>
  <si>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</si>
  <si>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</si>
  <si>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</si>
  <si>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</si>
  <si>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</si>
  <si>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</si>
  <si>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</si>
  <si>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</si>
  <si>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</si>
  <si>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</si>
  <si>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</si>
  <si>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</si>
  <si>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</si>
  <si>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</si>
  <si>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</si>
  <si>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</si>
  <si>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</si>
  <si>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</si>
  <si>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</si>
  <si>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</si>
  <si>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</si>
  <si>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</si>
  <si>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</si>
  <si>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</si>
  <si>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</si>
  <si>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</si>
  <si>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</si>
  <si>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</si>
  <si>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</si>
  <si>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</si>
  <si>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</si>
  <si>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</si>
  <si>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</si>
  <si>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</si>
  <si>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</si>
  <si>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</si>
  <si>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</si>
  <si>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</si>
  <si>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</si>
  <si>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</si>
  <si>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</si>
  <si>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</si>
  <si>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</si>
  <si>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</si>
  <si>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</si>
  <si>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</si>
  <si>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</si>
  <si>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</si>
  <si>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</si>
  <si>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</si>
  <si>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</si>
  <si>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</si>
  <si>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</si>
  <si>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</si>
  <si>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</si>
  <si>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</si>
  <si>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</si>
  <si>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</si>
  <si>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</si>
  <si>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</si>
  <si>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</si>
  <si>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</si>
  <si>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</si>
  <si>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</si>
  <si>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</si>
  <si>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</si>
  <si>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</si>
  <si>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</si>
  <si>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</si>
  <si>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</si>
  <si>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</si>
  <si>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</si>
  <si>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</si>
  <si>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</si>
  <si>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</si>
  <si>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</si>
  <si>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</si>
  <si>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</si>
  <si>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</si>
  <si>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</si>
  <si>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</si>
  <si>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</si>
  <si>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</si>
  <si>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</si>
  <si>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</si>
  <si>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</si>
  <si>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</si>
  <si>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</si>
  <si>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</si>
  <si>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</si>
  <si>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</si>
  <si>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</si>
  <si>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</si>
  <si>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</si>
  <si>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</si>
  <si>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</si>
  <si>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</si>
  <si>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</si>
  <si>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</si>
  <si>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</si>
  <si>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</si>
  <si>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</si>
  <si>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</si>
  <si>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</si>
  <si>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</si>
  <si>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</si>
  <si>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</si>
  <si>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</si>
  <si>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</si>
  <si>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</si>
  <si>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</si>
  <si>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</si>
  <si>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</si>
  <si>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</si>
  <si>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</si>
  <si>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</si>
  <si>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</si>
  <si>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</si>
  <si>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</si>
  <si>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</si>
  <si>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</si>
  <si>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</si>
  <si>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</si>
  <si>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</si>
  <si>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</si>
  <si>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</si>
  <si>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</si>
  <si>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</si>
  <si>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</si>
  <si>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</si>
  <si>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</si>
  <si>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</si>
  <si>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</si>
  <si>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</si>
  <si>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</si>
  <si>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</si>
  <si>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</si>
  <si>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</si>
  <si>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</si>
  <si>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</si>
  <si>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</si>
  <si>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</si>
  <si>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</si>
  <si>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</si>
  <si>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</si>
  <si>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</si>
  <si>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</si>
  <si>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</si>
  <si>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</si>
  <si>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</si>
  <si>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</si>
  <si>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</si>
  <si>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</si>
  <si>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</si>
  <si>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</si>
  <si>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</si>
  <si>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</si>
  <si>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</si>
  <si>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</si>
  <si>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</si>
  <si>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</si>
  <si>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</si>
  <si>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</si>
  <si>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</si>
  <si>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</si>
  <si>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</si>
  <si>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</si>
  <si>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</si>
  <si>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</si>
  <si>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</si>
  <si>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</si>
  <si>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</si>
  <si>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</si>
  <si>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</si>
  <si>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</si>
  <si>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</si>
  <si>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</si>
  <si>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</si>
  <si>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</si>
  <si>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</si>
  <si>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</si>
  <si>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</si>
  <si>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</si>
  <si>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</si>
  <si>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</si>
  <si>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</si>
  <si>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</si>
  <si>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</si>
  <si>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</si>
  <si>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</si>
  <si>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</si>
  <si>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</si>
  <si>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</si>
  <si>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</si>
  <si>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</si>
  <si>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</si>
  <si>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</si>
  <si>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</si>
  <si>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</si>
  <si>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</si>
  <si>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</si>
  <si>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</si>
  <si>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</si>
  <si>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</si>
  <si>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</si>
  <si>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</si>
  <si>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</si>
  <si>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</si>
  <si>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</si>
  <si>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</si>
  <si>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</si>
  <si>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</si>
  <si>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</si>
  <si>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</si>
  <si>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</si>
  <si>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</si>
  <si>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</si>
  <si>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</si>
  <si>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</si>
  <si>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</si>
  <si>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</si>
  <si>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</si>
  <si>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</si>
  <si>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</si>
  <si>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</si>
  <si>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</si>
  <si>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</si>
  <si>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</si>
  <si>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</si>
  <si>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</si>
  <si>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</si>
  <si>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</si>
  <si>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</si>
  <si>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</si>
  <si>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</si>
  <si>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</si>
  <si>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</si>
  <si>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</si>
  <si>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</si>
  <si>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</si>
  <si>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</si>
  <si>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</si>
  <si>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</si>
  <si>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</si>
  <si>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</si>
  <si>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</si>
  <si>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</si>
  <si>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</si>
  <si>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</si>
  <si>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</si>
  <si>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</si>
  <si>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</si>
  <si>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</si>
  <si>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</si>
  <si>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</si>
  <si>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</si>
  <si>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</si>
  <si>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</si>
  <si>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</si>
  <si>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</si>
  <si>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</si>
  <si>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</si>
  <si>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</si>
  <si>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</si>
  <si>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</si>
  <si>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</si>
  <si>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</si>
  <si>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</si>
  <si>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</si>
  <si>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</si>
  <si>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</si>
  <si>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</si>
  <si>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</si>
  <si>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</si>
  <si>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</si>
  <si>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</si>
  <si>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</si>
  <si>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</si>
  <si>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</si>
  <si>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</si>
  <si>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</si>
  <si>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</si>
  <si>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</si>
  <si>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</si>
  <si>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</si>
  <si>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</si>
  <si>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</si>
  <si>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</si>
  <si>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</si>
  <si>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</si>
  <si>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</si>
  <si>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</si>
  <si>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</si>
  <si>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</si>
  <si>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</si>
  <si>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</si>
  <si>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</si>
  <si>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</si>
  <si>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</si>
  <si>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</si>
  <si>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</si>
  <si>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</si>
  <si>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</si>
  <si>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</si>
  <si>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</si>
  <si>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</si>
  <si>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</si>
  <si>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</si>
  <si>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</si>
  <si>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</si>
  <si>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</si>
  <si>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</si>
  <si>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</si>
  <si>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</si>
  <si>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</si>
  <si>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</si>
  <si>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</si>
  <si>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</si>
  <si>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</si>
  <si>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</si>
  <si>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</si>
  <si>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</si>
  <si>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</si>
  <si>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</si>
  <si>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</si>
  <si>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</si>
  <si>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</si>
  <si>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</si>
  <si>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</si>
  <si>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</si>
  <si>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</si>
  <si>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</si>
  <si>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</si>
  <si>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</si>
  <si>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</si>
  <si>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</si>
  <si>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</si>
  <si>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</si>
  <si>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</si>
  <si>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</si>
  <si>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</si>
  <si>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</si>
  <si>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</si>
  <si>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</si>
  <si>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</si>
  <si>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</si>
  <si>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</si>
  <si>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</si>
  <si>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</si>
  <si>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</si>
  <si>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</si>
  <si>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</si>
  <si>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</si>
  <si>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</si>
  <si>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</si>
  <si>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</si>
  <si>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</si>
  <si>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</si>
  <si>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</si>
  <si>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</si>
  <si>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</si>
  <si>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</si>
  <si>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</si>
  <si>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</si>
  <si>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</si>
  <si>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</si>
  <si>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</si>
  <si>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</si>
  <si>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</si>
  <si>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</si>
  <si>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</si>
  <si>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</si>
  <si>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</si>
  <si>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</si>
  <si>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</si>
  <si>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</si>
  <si>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</si>
  <si>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</si>
  <si>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</si>
  <si>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</si>
  <si>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</si>
  <si>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</si>
  <si>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</si>
  <si>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</si>
  <si>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</si>
  <si>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</si>
  <si>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</si>
  <si>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</si>
  <si>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</si>
  <si>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</si>
  <si>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</si>
  <si>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</si>
  <si>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</si>
  <si>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</si>
  <si>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</si>
  <si>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</si>
  <si>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</si>
  <si>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</si>
  <si>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</si>
  <si>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</si>
  <si>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</si>
  <si>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</si>
  <si>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</si>
  <si>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</si>
  <si>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</si>
  <si>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</si>
  <si>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</si>
  <si>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</si>
  <si>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</si>
  <si>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</si>
  <si>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</si>
  <si>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</si>
  <si>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</si>
  <si>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</si>
  <si>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</si>
  <si>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</si>
  <si>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</si>
  <si>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</si>
  <si>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</si>
  <si>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</si>
  <si>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</si>
  <si>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</si>
  <si>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</si>
  <si>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</si>
  <si>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</si>
  <si>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</si>
  <si>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</si>
  <si>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</si>
  <si>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</si>
  <si>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</si>
  <si>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</si>
  <si>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</si>
  <si>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</si>
  <si>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</si>
  <si>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</si>
  <si>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</si>
  <si>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</si>
  <si>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</si>
  <si>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</si>
  <si>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</si>
  <si>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</si>
  <si>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</si>
  <si>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</si>
  <si>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</si>
  <si>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</si>
  <si>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</si>
  <si>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</si>
  <si>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</si>
  <si>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</si>
  <si>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</si>
  <si>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</si>
  <si>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</si>
  <si>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</si>
  <si>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</si>
  <si>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</si>
  <si>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</si>
  <si>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</si>
  <si>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</si>
  <si>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</si>
  <si>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</si>
  <si>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</si>
  <si>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</si>
  <si>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</si>
  <si>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</si>
  <si>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</si>
  <si>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</si>
  <si>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</si>
  <si>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</si>
  <si>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</si>
  <si>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</si>
  <si>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</si>
  <si>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</si>
  <si>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</si>
  <si>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</si>
  <si>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</si>
  <si>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</si>
  <si>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</si>
  <si>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</si>
  <si>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</si>
  <si>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</si>
  <si>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</si>
  <si>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</si>
  <si>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</si>
  <si>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</si>
  <si>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</si>
  <si>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</si>
  <si>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</si>
  <si>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</si>
  <si>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</si>
  <si>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</si>
  <si>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</si>
  <si>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</si>
  <si>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</si>
  <si>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</si>
  <si>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</si>
  <si>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</si>
  <si>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</si>
  <si>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</si>
  <si>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</si>
  <si>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</si>
  <si>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</si>
  <si>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</si>
  <si>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</si>
  <si>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</si>
  <si>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</si>
  <si>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</si>
  <si>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</si>
  <si>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</si>
  <si>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</si>
  <si>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</si>
  <si>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</si>
  <si>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</si>
  <si>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</si>
  <si>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</si>
  <si>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</si>
  <si>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</si>
  <si>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</si>
  <si>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</si>
  <si>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</si>
  <si>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</si>
  <si>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</si>
  <si>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</si>
  <si>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</si>
  <si>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</si>
  <si>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</si>
  <si>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</si>
  <si>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</si>
  <si>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</si>
  <si>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</si>
  <si>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</si>
  <si>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</si>
  <si>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</si>
  <si>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</si>
  <si>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</si>
  <si>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</si>
  <si>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</si>
  <si>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</si>
  <si>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</si>
  <si>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</si>
  <si>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</si>
  <si>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</si>
  <si>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</si>
  <si>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</si>
  <si>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</si>
  <si>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</si>
  <si>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</si>
  <si>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</si>
  <si>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</si>
  <si>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</si>
  <si>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</si>
  <si>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</si>
  <si>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</si>
  <si>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</si>
  <si>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</si>
  <si>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</si>
  <si>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</si>
  <si>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</si>
  <si>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</si>
  <si>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</si>
  <si>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</si>
  <si>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</si>
  <si>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</si>
  <si>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</si>
  <si>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</si>
  <si>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</si>
  <si>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</si>
  <si>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</si>
  <si>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</si>
  <si>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</si>
  <si>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</si>
  <si>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</si>
  <si>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</si>
  <si>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</si>
  <si>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</si>
  <si>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</si>
  <si>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</si>
  <si>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</si>
  <si>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</si>
  <si>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</si>
  <si>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</si>
  <si>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</si>
  <si>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</si>
  <si>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</si>
  <si>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</si>
  <si>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</si>
  <si>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</si>
  <si>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</si>
  <si>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</si>
  <si>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</si>
  <si>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</si>
  <si>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</si>
  <si>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</si>
  <si>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</si>
  <si>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</si>
  <si>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</si>
  <si>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</si>
  <si>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</si>
  <si>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</si>
  <si>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</si>
  <si>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</si>
  <si>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</si>
  <si>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</si>
  <si>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</si>
  <si>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</si>
  <si>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</si>
  <si>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</si>
  <si>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</si>
  <si>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</si>
  <si>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</si>
  <si>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</si>
  <si>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</si>
  <si>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</si>
  <si>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</si>
  <si>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</si>
  <si>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</si>
  <si>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</si>
  <si>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</si>
  <si>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</si>
  <si>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</si>
  <si>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</si>
  <si>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</si>
  <si>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</si>
  <si>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</si>
  <si>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</si>
  <si>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</si>
  <si>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</si>
  <si>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</si>
  <si>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</si>
  <si>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</si>
  <si>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</si>
  <si>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</si>
  <si>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</si>
  <si>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</si>
  <si>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</si>
  <si>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</si>
  <si>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</si>
  <si>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</si>
  <si>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</si>
  <si>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</si>
  <si>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</si>
  <si>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</si>
  <si>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</si>
  <si>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</si>
  <si>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</si>
  <si>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</si>
  <si>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</si>
  <si>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</si>
  <si>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</si>
  <si>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</si>
  <si>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</si>
  <si>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</si>
  <si>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</si>
  <si>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</si>
  <si>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</si>
  <si>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</si>
  <si>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</si>
  <si>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</si>
  <si>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</si>
  <si>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</si>
  <si>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</si>
  <si>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</si>
  <si>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</si>
  <si>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</si>
  <si>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</si>
  <si>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</si>
  <si>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</si>
  <si>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</si>
  <si>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</si>
  <si>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</si>
  <si>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</si>
  <si>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</si>
  <si>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</si>
  <si>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</si>
  <si>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</si>
  <si>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</si>
  <si>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</si>
  <si>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</si>
  <si>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</si>
  <si>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</si>
  <si>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</si>
  <si>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</si>
  <si>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</si>
  <si>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</si>
  <si>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</si>
  <si>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</si>
  <si>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</si>
  <si>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</si>
  <si>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</si>
  <si>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</si>
  <si>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</si>
  <si>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</si>
  <si>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</si>
  <si>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</si>
  <si>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</si>
  <si>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</si>
  <si>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</si>
  <si>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</si>
  <si>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</si>
  <si>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</si>
  <si>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</si>
  <si>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</si>
  <si>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</si>
  <si>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</si>
  <si>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</si>
  <si>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</si>
  <si>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</si>
  <si>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</si>
  <si>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</si>
  <si>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</si>
  <si>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</si>
  <si>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</si>
  <si>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</si>
  <si>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</si>
  <si>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</si>
  <si>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</si>
  <si>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</si>
  <si>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</si>
  <si>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</si>
  <si>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</si>
  <si>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</si>
  <si>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</si>
  <si>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</si>
  <si>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</si>
  <si>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</si>
  <si>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</si>
  <si>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</si>
  <si>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</si>
  <si>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</si>
  <si>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</si>
  <si>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</si>
  <si>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</si>
  <si>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</si>
  <si>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</si>
  <si>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</si>
  <si>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</si>
  <si>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</si>
  <si>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</si>
  <si>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</si>
  <si>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</si>
  <si>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</si>
  <si>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</si>
  <si>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</si>
  <si>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</si>
  <si>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</si>
  <si>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</si>
  <si>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</si>
  <si>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</si>
  <si>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</si>
  <si>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</si>
  <si>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</si>
  <si>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</si>
  <si>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</si>
  <si>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</si>
  <si>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</si>
  <si>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</si>
  <si>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</si>
  <si>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</si>
  <si>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</si>
  <si>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</si>
  <si>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</si>
  <si>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</si>
  <si>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</si>
  <si>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</si>
  <si>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</si>
  <si>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</si>
  <si>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</si>
  <si>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</si>
  <si>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</si>
  <si>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</si>
  <si>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</si>
  <si>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</si>
  <si>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</si>
  <si>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</si>
  <si>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</si>
  <si>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</si>
  <si>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</si>
  <si>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</si>
  <si>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</si>
  <si>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</si>
  <si>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</si>
  <si>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</si>
  <si>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</si>
  <si>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</si>
  <si>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</si>
  <si>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</si>
  <si>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</si>
  <si>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</si>
  <si>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</si>
  <si>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</si>
  <si>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</si>
  <si>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</si>
  <si>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</si>
  <si>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</si>
  <si>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</si>
  <si>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</si>
  <si>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</si>
  <si>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</si>
  <si>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</si>
  <si>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</si>
  <si>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</si>
  <si>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</si>
  <si>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</si>
  <si>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</si>
  <si>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</si>
  <si>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</si>
  <si>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</si>
  <si>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</si>
  <si>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</si>
  <si>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</si>
  <si>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</si>
  <si>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</si>
  <si>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</si>
  <si>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</si>
  <si>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</si>
  <si>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</si>
  <si>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</si>
  <si>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</si>
  <si>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</si>
  <si>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</si>
  <si>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</si>
  <si>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</si>
  <si>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</si>
  <si>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</si>
  <si>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</si>
  <si>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</si>
  <si>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</si>
  <si>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</si>
  <si>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</si>
  <si>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</si>
  <si>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</si>
  <si>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</si>
  <si>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</si>
  <si>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</si>
  <si>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</si>
  <si>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</si>
  <si>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</si>
  <si>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</si>
  <si>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</si>
  <si>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</si>
  <si>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</si>
  <si>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</si>
  <si>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</si>
  <si>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</si>
  <si>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</si>
  <si>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</si>
  <si>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</si>
  <si>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</si>
  <si>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</si>
  <si>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</si>
  <si>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</si>
  <si>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</si>
  <si>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</si>
  <si>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</si>
  <si>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</si>
  <si>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</si>
  <si>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</si>
  <si>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</si>
  <si>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</si>
  <si>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</si>
  <si>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</si>
  <si>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</si>
  <si>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</si>
  <si>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</si>
  <si>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</si>
  <si>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</si>
  <si>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</si>
  <si>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</si>
  <si>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</si>
  <si>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</si>
  <si>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</si>
  <si>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</si>
  <si>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</si>
  <si>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</si>
  <si>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</si>
  <si>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</si>
  <si>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</si>
  <si>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</si>
  <si>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</si>
  <si>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</si>
  <si>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</si>
  <si>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</si>
  <si>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</si>
  <si>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</si>
  <si>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</si>
  <si>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</si>
  <si>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</si>
  <si>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</si>
  <si>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</si>
  <si>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</si>
  <si>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</si>
  <si>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</si>
  <si>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</si>
  <si>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</si>
  <si>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</si>
  <si>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</si>
  <si>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</si>
  <si>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</si>
  <si>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</si>
  <si>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</si>
  <si>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</si>
  <si>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</si>
  <si>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</si>
  <si>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</si>
  <si>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</si>
  <si>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</si>
  <si>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</si>
  <si>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</si>
  <si>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</si>
  <si>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</si>
  <si>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</si>
  <si>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</si>
  <si>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</si>
  <si>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</si>
  <si>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</si>
  <si>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</si>
  <si>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</si>
  <si>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</si>
  <si>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</si>
  <si>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</si>
  <si>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</si>
  <si>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</si>
  <si>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</si>
  <si>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</si>
  <si>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</si>
  <si>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</si>
  <si>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</si>
  <si>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</si>
  <si>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</si>
  <si>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</si>
  <si>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</si>
  <si>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</si>
  <si>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</si>
  <si>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</si>
  <si>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</si>
  <si>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</si>
  <si>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</si>
  <si>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</si>
  <si>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</si>
  <si>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</si>
  <si>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</si>
  <si>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</si>
  <si>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</si>
  <si>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</si>
  <si>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</si>
  <si>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</si>
  <si>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</si>
  <si>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</si>
  <si>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</si>
  <si>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</si>
  <si>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</si>
  <si>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</si>
  <si>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</si>
  <si>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</si>
  <si>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</si>
  <si>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</si>
  <si>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</si>
  <si>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</si>
  <si>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</si>
  <si>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</si>
  <si>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</si>
  <si>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</si>
  <si>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</si>
  <si>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</si>
  <si>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</si>
  <si>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</si>
  <si>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</si>
  <si>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</si>
  <si>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</si>
  <si>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</si>
  <si>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</si>
  <si>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</si>
  <si>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</si>
  <si>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</si>
  <si>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</si>
  <si>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</si>
  <si>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</si>
  <si>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</si>
  <si>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</si>
  <si>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</si>
  <si>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</si>
  <si>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</si>
  <si>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</si>
  <si>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</si>
  <si>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</si>
  <si>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</si>
  <si>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</si>
  <si>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</si>
  <si>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</si>
  <si>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</si>
  <si>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</si>
  <si>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</si>
  <si>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</si>
  <si>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</si>
  <si>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</si>
  <si>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</si>
  <si>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</si>
  <si>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</si>
  <si>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</si>
  <si>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</si>
  <si>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</si>
  <si>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</si>
  <si>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</si>
  <si>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</si>
  <si>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</si>
  <si>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</si>
  <si>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</si>
  <si>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</si>
  <si>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</si>
  <si>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</si>
  <si>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</si>
  <si>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</si>
  <si>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</si>
  <si>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</si>
  <si>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</si>
  <si>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</si>
  <si>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</si>
  <si>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</si>
  <si>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</si>
  <si>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</si>
  <si>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</si>
  <si>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</si>
  <si>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</si>
  <si>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</si>
  <si>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</si>
  <si>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</si>
  <si>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</si>
  <si>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</si>
  <si>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</si>
  <si>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</si>
  <si>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</si>
  <si>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</si>
  <si>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</si>
  <si>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</si>
  <si>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</si>
  <si>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</si>
  <si>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</si>
  <si>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</si>
  <si>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</si>
  <si>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</si>
  <si>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</si>
  <si>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</si>
  <si>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</si>
  <si>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</si>
  <si>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</si>
  <si>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</si>
  <si>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</si>
  <si>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</si>
  <si>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</si>
  <si>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</si>
  <si>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</si>
  <si>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</si>
  <si>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</si>
  <si>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</si>
  <si>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</si>
  <si>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</si>
  <si>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</si>
  <si>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</si>
  <si>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</si>
  <si>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</si>
  <si>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</si>
  <si>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</si>
  <si>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</si>
  <si>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</si>
  <si>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</si>
  <si>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</si>
  <si>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</si>
  <si>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</si>
  <si>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</si>
  <si>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</si>
  <si>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</si>
  <si>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</si>
  <si>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</si>
  <si>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</si>
  <si>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</si>
  <si>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</si>
  <si>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</si>
  <si>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</si>
  <si>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</si>
  <si>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</si>
  <si>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</si>
  <si>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</si>
  <si>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</si>
  <si>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</si>
  <si>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</si>
  <si>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</si>
  <si>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</si>
  <si>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</si>
  <si>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</si>
  <si>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</si>
  <si>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</si>
  <si>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</si>
  <si>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</si>
  <si>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</si>
  <si>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</si>
  <si>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</si>
  <si>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</si>
  <si>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</si>
  <si>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</si>
  <si>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</si>
  <si>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</si>
  <si>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</si>
  <si>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</si>
  <si>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</si>
  <si>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</si>
  <si>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</si>
  <si>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</si>
  <si>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</si>
  <si>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</si>
  <si>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</si>
  <si>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</si>
  <si>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</si>
  <si>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</si>
  <si>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</si>
  <si>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</si>
  <si>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</si>
  <si>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</si>
  <si>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</si>
  <si>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</si>
  <si>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</si>
  <si>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</si>
  <si>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</si>
  <si>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</si>
  <si>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</si>
  <si>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</si>
  <si>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</si>
  <si>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</si>
  <si>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</si>
  <si>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</si>
  <si>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</si>
  <si>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</si>
  <si>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</si>
  <si>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</si>
  <si>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</si>
  <si>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</si>
  <si>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</si>
  <si>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</si>
  <si>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</si>
  <si>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</si>
  <si>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</si>
  <si>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</si>
  <si>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</si>
  <si>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</si>
  <si>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</si>
  <si>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</si>
  <si>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</si>
  <si>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</si>
  <si>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</si>
  <si>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</si>
  <si>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</si>
  <si>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</si>
  <si>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</si>
  <si>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</si>
  <si>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</si>
  <si>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</si>
  <si>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</si>
  <si>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</si>
  <si>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</si>
  <si>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</si>
  <si>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</si>
  <si>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</si>
  <si>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</si>
  <si>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</si>
  <si>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</si>
  <si>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</si>
  <si>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</si>
  <si>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</si>
  <si>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</si>
  <si>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</si>
  <si>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</si>
  <si>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</si>
  <si>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</si>
  <si>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</si>
  <si>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</si>
  <si>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</si>
  <si>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</si>
  <si>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</si>
  <si>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</si>
  <si>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</si>
  <si>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</si>
  <si>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</si>
  <si>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</si>
  <si>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</si>
  <si>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</si>
  <si>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</si>
  <si>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</si>
  <si>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</si>
  <si>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</si>
  <si>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</si>
  <si>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</si>
  <si>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</si>
  <si>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</si>
  <si>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</si>
  <si>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</si>
  <si>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</si>
  <si>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</si>
  <si>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</si>
  <si>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</si>
  <si>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</si>
  <si>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</si>
  <si>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</si>
  <si>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</si>
  <si>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</si>
  <si>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</si>
  <si>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</si>
  <si>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</si>
  <si>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</si>
  <si>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</si>
  <si>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</si>
  <si>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</si>
  <si>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</si>
  <si>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</si>
  <si>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</si>
  <si>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</si>
  <si>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</si>
  <si>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</si>
  <si>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</si>
  <si>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</si>
  <si>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</si>
  <si>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</si>
  <si>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</si>
  <si>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</si>
  <si>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</si>
  <si>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</si>
  <si>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</si>
  <si>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</si>
  <si>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</si>
  <si>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</si>
  <si>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</si>
  <si>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</si>
  <si>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</si>
  <si>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</si>
  <si>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</si>
  <si>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</si>
  <si>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</si>
  <si>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</si>
  <si>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</si>
  <si>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</si>
  <si>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</si>
  <si>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</si>
  <si>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</si>
  <si>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</si>
  <si>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</si>
  <si>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</si>
  <si>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</si>
  <si>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</si>
  <si>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</si>
  <si>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</si>
  <si>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</si>
  <si>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</si>
  <si>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</si>
  <si>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</si>
  <si>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</si>
  <si>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</si>
  <si>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</si>
  <si>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</si>
  <si>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</si>
  <si>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</si>
  <si>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</si>
  <si>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</si>
  <si>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</si>
  <si>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</si>
  <si>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</si>
  <si>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</si>
  <si>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</si>
  <si>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</si>
  <si>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</si>
  <si>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</si>
  <si>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</si>
  <si>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</si>
  <si>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</si>
  <si>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</si>
  <si>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</si>
  <si>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</si>
  <si>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</si>
  <si>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</si>
  <si>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</si>
  <si>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</si>
  <si>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</si>
  <si>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</si>
  <si>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</si>
  <si>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</si>
  <si>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</si>
  <si>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</si>
  <si>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</si>
  <si>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</si>
  <si>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</si>
  <si>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</si>
  <si>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</si>
  <si>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</si>
  <si>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</si>
  <si>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</si>
  <si>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</si>
  <si>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</si>
  <si>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</si>
  <si>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</si>
  <si>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</si>
  <si>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</si>
  <si>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</si>
  <si>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</si>
  <si>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</si>
  <si>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</si>
  <si>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</si>
  <si>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</si>
  <si>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</si>
  <si>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</si>
  <si>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</si>
  <si>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</si>
  <si>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</si>
  <si>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</si>
  <si>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</si>
  <si>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</si>
  <si>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</si>
  <si>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</si>
  <si>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</si>
  <si>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</si>
  <si>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</si>
  <si>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</si>
  <si>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</si>
  <si>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</si>
  <si>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</si>
  <si>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</si>
  <si>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</si>
  <si>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</si>
  <si>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</si>
  <si>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</si>
  <si>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</si>
  <si>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</si>
  <si>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</si>
  <si>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</si>
  <si>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</si>
  <si>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</si>
  <si>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</si>
  <si>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</si>
  <si>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</si>
  <si>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</si>
  <si>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</si>
  <si>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</si>
  <si>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</si>
  <si>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</si>
  <si>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</si>
  <si>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</si>
  <si>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</si>
  <si>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</si>
  <si>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</si>
  <si>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</si>
  <si>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</si>
  <si>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</si>
  <si>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</si>
  <si>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</si>
  <si>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</si>
  <si>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</si>
  <si>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</si>
  <si>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</si>
  <si>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</si>
  <si>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</si>
  <si>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</si>
  <si>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</si>
  <si>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</si>
  <si>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</si>
  <si>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</si>
  <si>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</si>
  <si>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</si>
  <si>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</si>
  <si>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</si>
  <si>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</si>
  <si>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</si>
  <si>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</si>
  <si>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</si>
  <si>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</si>
  <si>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</si>
  <si>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</si>
  <si>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</si>
  <si>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</si>
  <si>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</si>
  <si>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</si>
  <si>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</si>
  <si>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</si>
  <si>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</si>
  <si>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</si>
  <si>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</si>
  <si>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</si>
  <si>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</si>
  <si>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</si>
  <si>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</si>
  <si>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</si>
  <si>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</si>
  <si>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</si>
  <si>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</si>
  <si>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</si>
  <si>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</si>
  <si>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</si>
  <si>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</si>
  <si>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</si>
  <si>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</si>
  <si>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</si>
  <si>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</si>
  <si>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</si>
  <si>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</si>
  <si>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</si>
  <si>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</si>
  <si>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</si>
  <si>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</si>
  <si>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</si>
  <si>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</si>
  <si>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</si>
  <si>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</si>
  <si>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</si>
  <si>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</si>
  <si>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</si>
  <si>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</si>
  <si>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</si>
  <si>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</si>
  <si>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</si>
  <si>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</si>
  <si>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</si>
  <si>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</si>
  <si>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</si>
  <si>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</si>
  <si>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</si>
  <si>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</si>
  <si>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</si>
  <si>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</si>
  <si>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</si>
  <si>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</si>
  <si>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</si>
  <si>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</si>
  <si>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</si>
  <si>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</si>
  <si>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</si>
  <si>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</si>
  <si>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</si>
  <si>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</si>
  <si>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</si>
  <si>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</si>
  <si>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</si>
  <si>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</si>
  <si>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</si>
  <si>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</si>
  <si>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</si>
  <si>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</si>
  <si>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</si>
  <si>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</si>
  <si>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</si>
  <si>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</si>
  <si>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</si>
  <si>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</si>
  <si>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</si>
  <si>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</si>
  <si>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</si>
  <si>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</si>
  <si>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</si>
  <si>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</si>
  <si>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</si>
  <si>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</si>
  <si>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</si>
  <si>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</si>
  <si>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</si>
  <si>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</si>
  <si>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</si>
  <si>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</si>
  <si>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</si>
  <si>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</si>
  <si>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</si>
  <si>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</si>
  <si>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</si>
  <si>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</si>
  <si>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</si>
  <si>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</si>
  <si>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</si>
  <si>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</si>
  <si>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</si>
  <si>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</si>
  <si>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</si>
  <si>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</si>
  <si>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</si>
  <si>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</si>
  <si>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</si>
  <si>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</si>
  <si>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</si>
  <si>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</si>
  <si>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</si>
  <si>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</si>
  <si>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</si>
  <si>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</si>
  <si>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</si>
  <si>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</si>
  <si>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</si>
  <si>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</si>
  <si>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</si>
  <si>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</si>
  <si>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</si>
  <si>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</si>
  <si>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</si>
  <si>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</si>
  <si>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</si>
  <si>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</si>
  <si>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</si>
  <si>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</si>
  <si>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</si>
  <si>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</si>
  <si>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</si>
  <si>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</si>
  <si>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</si>
  <si>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</si>
  <si>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</si>
  <si>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</si>
  <si>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</si>
  <si>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</si>
  <si>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</si>
  <si>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</si>
  <si>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</si>
  <si>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</si>
  <si>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</si>
  <si>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</si>
  <si>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</si>
  <si>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</si>
  <si>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</si>
  <si>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</si>
  <si>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</si>
  <si>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</si>
  <si>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</si>
  <si>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</si>
  <si>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</si>
  <si>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</si>
  <si>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</si>
  <si>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</si>
  <si>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</si>
  <si>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</si>
  <si>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</si>
  <si>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</si>
  <si>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</si>
  <si>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</si>
  <si>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</si>
  <si>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</si>
  <si>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</si>
  <si>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</si>
  <si>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</si>
  <si>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</si>
  <si>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</si>
  <si>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</si>
  <si>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</si>
  <si>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</si>
  <si>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</si>
  <si>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</si>
  <si>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</si>
  <si>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</si>
  <si>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</si>
  <si>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</si>
  <si>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</si>
  <si>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</si>
  <si>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</si>
  <si>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</si>
  <si>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</si>
  <si>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</si>
  <si>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</si>
  <si>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</si>
  <si>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</si>
  <si>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</si>
  <si>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</si>
  <si>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</si>
  <si>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</si>
  <si>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</si>
  <si>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</si>
  <si>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</si>
  <si>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</si>
  <si>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</si>
  <si>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</si>
  <si>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</si>
  <si>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</si>
  <si>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</si>
  <si>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</si>
  <si>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</si>
  <si>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</si>
  <si>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</si>
  <si>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</si>
  <si>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</si>
  <si>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</si>
  <si>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</si>
  <si>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</si>
  <si>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</si>
  <si>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</si>
  <si>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</si>
  <si>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</si>
  <si>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</si>
  <si>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</si>
  <si>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</si>
  <si>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</si>
  <si>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</si>
  <si>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</si>
  <si>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</si>
  <si>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</si>
  <si>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</si>
  <si>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</si>
  <si>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</si>
  <si>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</si>
  <si>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</si>
  <si>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</si>
  <si>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</si>
  <si>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</si>
  <si>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</si>
  <si>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</si>
  <si>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</si>
  <si>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</si>
  <si>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</si>
  <si>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</si>
  <si>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</si>
  <si>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</si>
  <si>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</si>
  <si>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</si>
  <si>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</si>
  <si>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</si>
  <si>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</si>
  <si>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</si>
  <si>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</si>
  <si>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</si>
  <si>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</si>
  <si>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</si>
  <si>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</si>
  <si>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</si>
  <si>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</si>
  <si>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</si>
  <si>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</si>
  <si>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</si>
  <si>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</si>
  <si>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</si>
  <si>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</si>
  <si>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</si>
  <si>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</si>
  <si>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</si>
  <si>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</si>
  <si>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</si>
  <si>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</si>
  <si>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</si>
  <si>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</si>
  <si>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</si>
  <si>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</si>
  <si>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</si>
  <si>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</si>
  <si>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</si>
  <si>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</si>
  <si>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</si>
  <si>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</si>
  <si>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</si>
  <si>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</si>
  <si>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</si>
  <si>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</si>
  <si>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</si>
  <si>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</si>
  <si>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</si>
  <si>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</si>
  <si>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</si>
  <si>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</si>
  <si>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</si>
  <si>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</si>
  <si>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</si>
  <si>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</si>
  <si>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</si>
  <si>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</si>
  <si>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</si>
  <si>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</si>
  <si>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</si>
  <si>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</si>
  <si>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</si>
  <si>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</si>
  <si>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</si>
  <si>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</si>
  <si>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</si>
  <si>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</si>
  <si>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</si>
  <si>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</si>
  <si>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</si>
  <si>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</si>
  <si>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</si>
  <si>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</si>
  <si>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</si>
  <si>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</si>
  <si>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</si>
  <si>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</si>
  <si>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</si>
  <si>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</si>
  <si>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</si>
  <si>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</si>
  <si>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</si>
  <si>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</si>
  <si>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</si>
  <si>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</si>
  <si>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</si>
  <si>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</si>
  <si>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</si>
  <si>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</si>
  <si>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</si>
  <si>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</si>
  <si>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</si>
  <si>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</si>
  <si>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</si>
  <si>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</si>
  <si>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</si>
  <si>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</si>
  <si>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</si>
  <si>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</si>
  <si>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</si>
  <si>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</si>
  <si>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</si>
  <si>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</si>
  <si>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</si>
  <si>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</si>
  <si>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</si>
  <si>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</si>
  <si>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</si>
  <si>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</si>
  <si>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</si>
  <si>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</si>
  <si>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</si>
  <si>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</si>
  <si>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</si>
  <si>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</si>
  <si>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</si>
  <si>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</si>
  <si>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</si>
  <si>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</si>
  <si>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</si>
  <si>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</si>
  <si>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</si>
  <si>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</si>
  <si>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</si>
  <si>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</si>
  <si>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</si>
  <si>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</si>
  <si>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</si>
  <si>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</si>
  <si>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</si>
  <si>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</si>
  <si>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</si>
  <si>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</si>
  <si>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</si>
  <si>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</si>
  <si>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</si>
  <si>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</si>
  <si>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</si>
  <si>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</si>
  <si>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</si>
  <si>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</si>
  <si>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</si>
  <si>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</si>
  <si>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</si>
  <si>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</si>
  <si>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</si>
  <si>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</si>
  <si>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</si>
  <si>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</si>
  <si>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</si>
  <si>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</si>
  <si>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</si>
  <si>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</si>
  <si>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</si>
  <si>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</si>
  <si>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</si>
  <si>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</si>
  <si>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</si>
  <si>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</si>
  <si>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</si>
  <si>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</si>
  <si>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</si>
  <si>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</si>
  <si>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</si>
  <si>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</si>
  <si>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</si>
  <si>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</si>
  <si>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</si>
  <si>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</si>
  <si>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</si>
  <si>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</si>
  <si>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</si>
  <si>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</si>
  <si>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</si>
  <si>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</si>
  <si>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</si>
  <si>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</si>
  <si>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</si>
  <si>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</si>
  <si>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</si>
  <si>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</si>
  <si>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</si>
  <si>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</si>
  <si>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</si>
  <si>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</si>
  <si>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</si>
  <si>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</si>
  <si>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</si>
  <si>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</si>
  <si>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</si>
  <si>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</si>
  <si>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</si>
  <si>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</si>
  <si>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</si>
  <si>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</si>
  <si>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</si>
  <si>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</si>
  <si>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</si>
  <si>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</si>
  <si>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</si>
  <si>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</si>
  <si>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</si>
  <si>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</si>
  <si>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</si>
  <si>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</si>
  <si>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</si>
  <si>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</si>
  <si>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</si>
  <si>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</si>
  <si>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</si>
  <si>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</si>
  <si>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</si>
  <si>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</si>
  <si>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</si>
  <si>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</si>
  <si>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</si>
  <si>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</si>
  <si>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</si>
  <si>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</si>
  <si>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</si>
  <si>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</si>
  <si>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</si>
  <si>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</si>
  <si>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</si>
  <si>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</si>
  <si>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</si>
  <si>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</si>
  <si>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</si>
  <si>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</si>
  <si>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</si>
  <si>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</si>
  <si>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</si>
  <si>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</si>
  <si>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</si>
  <si>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</si>
  <si>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</si>
  <si>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</si>
  <si>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</si>
  <si>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</si>
  <si>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</si>
  <si>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</si>
  <si>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</si>
  <si>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</si>
  <si>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</si>
  <si>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</si>
  <si>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</si>
  <si>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</si>
  <si>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</si>
  <si>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</si>
  <si>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</si>
  <si>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</si>
  <si>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</si>
  <si>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</si>
  <si>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</si>
  <si>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</si>
  <si>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</si>
  <si>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</si>
  <si>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</si>
  <si>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</si>
  <si>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</si>
  <si>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</si>
  <si>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</si>
  <si>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</si>
  <si>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</si>
  <si>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</si>
  <si>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</si>
  <si>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</si>
  <si>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</si>
  <si>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</si>
  <si>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</si>
  <si>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</si>
  <si>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</si>
  <si>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</si>
  <si>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</si>
  <si>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</si>
  <si>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</si>
  <si>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</si>
  <si>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</si>
  <si>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</si>
  <si>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</si>
  <si>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</si>
  <si>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</si>
  <si>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</si>
  <si>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</si>
  <si>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</si>
  <si>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</si>
  <si>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</si>
  <si>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</si>
  <si>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</si>
  <si>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</si>
  <si>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</si>
  <si>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</si>
  <si>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</si>
  <si>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</si>
  <si>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</si>
  <si>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</si>
  <si>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</si>
  <si>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</si>
  <si>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</si>
  <si>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</si>
  <si>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</si>
  <si>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</si>
  <si>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</si>
  <si>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</si>
  <si>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</si>
  <si>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</si>
  <si>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</si>
  <si>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</si>
  <si>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</si>
  <si>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</si>
  <si>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</si>
  <si>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</si>
  <si>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</si>
  <si>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</si>
  <si>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</si>
  <si>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</si>
  <si>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</si>
  <si>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</si>
  <si>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</si>
  <si>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</si>
  <si>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</si>
  <si>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</si>
  <si>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</si>
  <si>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</si>
  <si>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</si>
  <si>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</si>
  <si>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</si>
  <si>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</si>
  <si>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</si>
  <si>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</si>
  <si>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</si>
  <si>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</si>
  <si>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</si>
  <si>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</si>
  <si>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</si>
  <si>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</si>
  <si>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</si>
  <si>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</si>
  <si>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</si>
  <si>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</si>
  <si>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</si>
  <si>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</si>
  <si>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</si>
  <si>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</si>
  <si>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</si>
  <si>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</si>
  <si>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</si>
  <si>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</si>
  <si>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</si>
  <si>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</si>
  <si>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</si>
  <si>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</si>
  <si>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</si>
  <si>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</si>
  <si>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</si>
  <si>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</si>
  <si>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</si>
  <si>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</si>
  <si>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</si>
  <si>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</si>
  <si>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</si>
  <si>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</si>
  <si>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</si>
  <si>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</si>
  <si>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</si>
  <si>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</si>
  <si>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</si>
  <si>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</si>
  <si>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</si>
  <si>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</si>
  <si>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</si>
  <si>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</si>
  <si>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</si>
  <si>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</si>
  <si>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</si>
  <si>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</si>
  <si>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</si>
  <si>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</si>
  <si>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</si>
  <si>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</si>
  <si>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</si>
  <si>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</si>
  <si>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</si>
  <si>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</si>
  <si>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</si>
  <si>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</si>
  <si>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</si>
  <si>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</si>
  <si>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</si>
  <si>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</si>
  <si>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</si>
  <si>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</si>
  <si>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</si>
  <si>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</si>
  <si>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</si>
  <si>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</si>
  <si>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</si>
  <si>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</si>
  <si>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</si>
  <si>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</si>
  <si>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</si>
  <si>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</si>
  <si>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</si>
  <si>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</si>
  <si>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</si>
  <si>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</si>
  <si>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</si>
  <si>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</si>
  <si>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</si>
  <si>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</si>
  <si>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</si>
  <si>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</si>
  <si>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</si>
  <si>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</si>
  <si>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</si>
  <si>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</si>
  <si>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</si>
  <si>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</si>
  <si>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</si>
  <si>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</si>
  <si>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</si>
  <si>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</si>
  <si>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</si>
  <si>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</si>
  <si>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</si>
  <si>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</si>
  <si>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</si>
  <si>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</si>
  <si>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</si>
  <si>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</si>
  <si>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</si>
  <si>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</si>
  <si>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</si>
  <si>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</si>
  <si>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</si>
  <si>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</si>
  <si>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</si>
  <si>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</si>
  <si>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</si>
  <si>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</si>
  <si>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</si>
  <si>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</si>
  <si>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</si>
  <si>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</si>
  <si>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</si>
  <si>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</si>
  <si>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</si>
  <si>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</si>
  <si>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</si>
  <si>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</si>
  <si>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</si>
  <si>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</si>
  <si>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</si>
  <si>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</si>
  <si>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</si>
  <si>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</si>
  <si>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</si>
  <si>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</si>
  <si>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</si>
  <si>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</si>
  <si>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</si>
  <si>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</si>
  <si>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</si>
  <si>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</si>
  <si>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</si>
  <si>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</si>
  <si>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</si>
  <si>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</si>
  <si>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</si>
  <si>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</si>
  <si>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</si>
  <si>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</si>
  <si>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</si>
  <si>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</si>
  <si>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</si>
  <si>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</si>
  <si>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</si>
  <si>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</si>
  <si>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</si>
  <si>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</si>
  <si>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</si>
  <si>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</si>
  <si>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</si>
  <si>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</si>
  <si>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</si>
  <si>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</si>
  <si>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</si>
  <si>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</si>
  <si>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</si>
  <si>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</si>
  <si>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</si>
  <si>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</si>
  <si>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</si>
  <si>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</si>
  <si>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</si>
  <si>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</si>
  <si>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</si>
  <si>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</si>
  <si>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</si>
  <si>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</si>
  <si>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</si>
  <si>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</si>
  <si>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</si>
  <si>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</si>
  <si>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</si>
  <si>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</si>
  <si>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</si>
  <si>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</si>
  <si>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</si>
  <si>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</si>
  <si>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</si>
  <si>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</si>
  <si>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</si>
  <si>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</si>
  <si>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</si>
  <si>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</si>
  <si>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</si>
  <si>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</si>
  <si>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</si>
  <si>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</si>
  <si>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</si>
  <si>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</si>
  <si>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</si>
  <si>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</si>
  <si>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</si>
  <si>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</si>
  <si>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</si>
  <si>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</si>
  <si>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</si>
  <si>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</si>
  <si>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</si>
  <si>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</si>
  <si>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</si>
  <si>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</si>
  <si>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</si>
  <si>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</si>
  <si>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</si>
  <si>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</si>
  <si>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</si>
  <si>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</si>
  <si>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</si>
  <si>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</si>
  <si>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</si>
  <si>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</si>
  <si>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</si>
  <si>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</si>
  <si>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</si>
  <si>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</si>
  <si>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</si>
  <si>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</si>
  <si>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</si>
  <si>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</si>
  <si>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</si>
  <si>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</si>
  <si>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</si>
  <si>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</si>
  <si>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</si>
  <si>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</si>
  <si>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</si>
  <si>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</si>
  <si>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</si>
  <si>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</si>
  <si>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</si>
  <si>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</si>
  <si>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</si>
  <si>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</si>
  <si>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</si>
  <si>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</si>
  <si>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</si>
  <si>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</si>
  <si>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</si>
  <si>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</si>
  <si>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</si>
  <si>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</si>
  <si>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</si>
  <si>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</si>
  <si>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</si>
  <si>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</si>
  <si>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</si>
  <si>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</si>
  <si>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</si>
  <si>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</si>
  <si>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</si>
  <si>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</si>
  <si>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</si>
  <si>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</si>
  <si>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</si>
  <si>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</si>
  <si>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</si>
  <si>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</si>
  <si>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</si>
  <si>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</si>
  <si>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</si>
  <si>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</si>
  <si>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</si>
  <si>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</si>
  <si>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</si>
  <si>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</si>
  <si>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</si>
  <si>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</si>
  <si>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</si>
  <si>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</si>
  <si>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</si>
  <si>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</si>
  <si>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</si>
  <si>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</si>
  <si>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</si>
  <si>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</si>
  <si>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</si>
  <si>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</si>
  <si>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</si>
  <si>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</si>
  <si>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</si>
  <si>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</si>
  <si>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</si>
  <si>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</si>
  <si>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</si>
  <si>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</si>
  <si>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</si>
  <si>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</si>
  <si>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</si>
  <si>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</si>
  <si>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</si>
  <si>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</si>
  <si>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</si>
  <si>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</si>
  <si>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</si>
  <si>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</si>
  <si>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</si>
  <si>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</si>
  <si>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</si>
  <si>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</si>
  <si>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</si>
  <si>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</si>
  <si>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</si>
  <si>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</si>
  <si>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</si>
  <si>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</si>
  <si>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</si>
  <si>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</si>
  <si>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</si>
  <si>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</si>
  <si>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</si>
  <si>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</si>
  <si>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</si>
  <si>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</si>
  <si>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</si>
  <si>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</si>
  <si>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</si>
  <si>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</si>
  <si>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</si>
  <si>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</si>
  <si>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</si>
  <si>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</si>
  <si>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</si>
  <si>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</si>
  <si>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</si>
  <si>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</si>
  <si>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</si>
  <si>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</si>
  <si>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</si>
  <si>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</si>
  <si>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</si>
  <si>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</si>
  <si>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</si>
  <si>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</si>
  <si>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</si>
  <si>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</si>
  <si>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</si>
  <si>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</si>
  <si>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</si>
  <si>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</si>
  <si>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</si>
  <si>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</si>
  <si>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</si>
  <si>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</si>
  <si>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</si>
  <si>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</si>
  <si>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</si>
  <si>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</si>
  <si>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</si>
  <si>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</si>
  <si>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</si>
  <si>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</si>
  <si>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</si>
  <si>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</si>
  <si>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</si>
  <si>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</si>
  <si>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</si>
  <si>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</si>
  <si>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</si>
  <si>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</si>
  <si>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</si>
  <si>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</si>
  <si>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</si>
  <si>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</si>
  <si>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</si>
  <si>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</si>
  <si>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</si>
  <si>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</si>
  <si>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</si>
  <si>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</si>
  <si>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</si>
  <si>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</si>
  <si>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</si>
  <si>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</si>
  <si>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</si>
  <si>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</si>
  <si>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</si>
  <si>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</si>
  <si>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</si>
  <si>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</si>
  <si>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</si>
  <si>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</si>
  <si>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</si>
  <si>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</si>
  <si>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</si>
  <si>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</si>
  <si>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</si>
  <si>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</si>
  <si>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</si>
  <si>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</si>
  <si>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</si>
  <si>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</si>
  <si>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</si>
  <si>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</si>
  <si>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</si>
  <si>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</si>
  <si>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</si>
  <si>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</si>
  <si>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</si>
  <si>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</si>
  <si>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</si>
  <si>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</si>
  <si>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</si>
  <si>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</si>
  <si>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</si>
  <si>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</si>
  <si>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</si>
  <si>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</si>
  <si>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</si>
  <si>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</si>
  <si>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</si>
  <si>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</si>
  <si>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</si>
  <si>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</si>
  <si>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</si>
  <si>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</si>
  <si>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</si>
  <si>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</si>
  <si>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</si>
  <si>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</si>
  <si>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</si>
  <si>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</si>
  <si>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</si>
  <si>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</si>
  <si>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</si>
  <si>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</si>
  <si>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</si>
  <si>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</si>
  <si>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</si>
  <si>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</si>
  <si>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</si>
  <si>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</si>
  <si>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</si>
  <si>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</si>
  <si>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</si>
  <si>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</si>
  <si>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</si>
  <si>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</si>
  <si>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</si>
  <si>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</si>
  <si>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</si>
  <si>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</si>
  <si>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</si>
  <si>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</si>
  <si>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</si>
  <si>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</si>
  <si>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</si>
  <si>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</si>
  <si>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</si>
  <si>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</si>
  <si>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</si>
  <si>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</si>
  <si>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</si>
  <si>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</si>
  <si>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</si>
  <si>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</si>
  <si>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</si>
  <si>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</si>
  <si>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</si>
  <si>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</si>
  <si>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</si>
  <si>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</si>
  <si>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</si>
  <si>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</si>
  <si>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</si>
  <si>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</si>
  <si>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</si>
  <si>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</si>
  <si>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</si>
  <si>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</si>
  <si>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</si>
  <si>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</si>
  <si>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</si>
  <si>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</si>
  <si>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</si>
  <si>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</si>
  <si>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</si>
  <si>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</si>
  <si>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</si>
  <si>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</si>
  <si>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</si>
  <si>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</si>
  <si>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</si>
  <si>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</si>
  <si>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</si>
  <si>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</si>
  <si>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</si>
  <si>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</si>
  <si>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</si>
  <si>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</si>
  <si>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</si>
  <si>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</si>
  <si>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</si>
  <si>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</si>
  <si>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</si>
  <si>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</si>
  <si>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</si>
  <si>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</si>
  <si>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</si>
  <si>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</si>
  <si>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</si>
  <si>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</si>
  <si>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</si>
  <si>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</si>
  <si>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</si>
  <si>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</si>
  <si>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</si>
  <si>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</si>
  <si>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</si>
  <si>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</si>
  <si>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</si>
  <si>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</si>
  <si>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</si>
  <si>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</si>
  <si>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</si>
  <si>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</si>
  <si>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</si>
  <si>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</si>
  <si>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</si>
  <si>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</si>
  <si>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</si>
  <si>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</si>
  <si>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</si>
  <si>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</si>
  <si>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</si>
  <si>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</si>
  <si>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</si>
  <si>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</si>
  <si>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</si>
  <si>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</si>
  <si>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</si>
  <si>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</si>
  <si>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</si>
  <si>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</si>
  <si>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</si>
  <si>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</si>
  <si>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</si>
  <si>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</si>
  <si>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</si>
  <si>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</si>
  <si>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</si>
  <si>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</si>
  <si>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</si>
  <si>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</si>
  <si>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</si>
  <si>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</si>
  <si>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</si>
  <si>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</si>
  <si>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</si>
  <si>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</si>
  <si>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</si>
  <si>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</si>
  <si>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</si>
  <si>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</si>
  <si>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</si>
  <si>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</si>
  <si>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</si>
  <si>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</si>
  <si>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</si>
  <si>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</si>
  <si>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</si>
  <si>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</si>
  <si>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</si>
  <si>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</si>
  <si>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</si>
  <si>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</si>
  <si>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</si>
  <si>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</si>
  <si>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</si>
  <si>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</si>
  <si>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</si>
  <si>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</si>
  <si>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</si>
  <si>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</si>
  <si>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</si>
  <si>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</si>
  <si>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</si>
  <si>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</si>
  <si>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</si>
  <si>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</si>
  <si>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</si>
  <si>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</si>
  <si>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</si>
  <si>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</si>
  <si>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</si>
  <si>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</si>
  <si>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</si>
  <si>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</si>
  <si>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</si>
  <si>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</si>
  <si>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</si>
  <si>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</si>
  <si>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</si>
  <si>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</si>
  <si>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</si>
  <si>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</si>
  <si>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</si>
  <si>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</si>
  <si>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</si>
  <si>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</si>
  <si>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</si>
  <si>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</si>
  <si>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</si>
  <si>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</si>
  <si>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</si>
  <si>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</si>
  <si>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</si>
  <si>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</si>
  <si>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</si>
  <si>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</si>
  <si>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</si>
  <si>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</si>
  <si>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</si>
  <si>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</si>
  <si>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</si>
  <si>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</si>
  <si>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</si>
  <si>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</si>
  <si>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</si>
  <si>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</si>
  <si>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</si>
  <si>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</si>
  <si>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</si>
  <si>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</si>
  <si>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</si>
  <si>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</si>
  <si>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</si>
  <si>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</si>
  <si>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</si>
  <si>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</si>
  <si>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</si>
  <si>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</si>
  <si>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</si>
  <si>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</si>
  <si>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</si>
  <si>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</si>
  <si>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</si>
  <si>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</si>
  <si>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</si>
  <si>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</si>
  <si>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</si>
  <si>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</si>
  <si>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</si>
  <si>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</si>
  <si>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</si>
  <si>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</si>
  <si>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</si>
  <si>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</si>
  <si>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</si>
  <si>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</si>
  <si>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</si>
  <si>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</si>
  <si>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</si>
  <si>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</si>
  <si>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</si>
  <si>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</si>
  <si>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</si>
  <si>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</si>
  <si>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</si>
  <si>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</si>
  <si>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</si>
  <si>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</si>
  <si>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</si>
  <si>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</si>
  <si>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</si>
  <si>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</si>
  <si>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</si>
  <si>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</si>
  <si>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</si>
  <si>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</si>
  <si>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</si>
  <si>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</si>
  <si>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</si>
  <si>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</si>
  <si>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</si>
  <si>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</si>
  <si>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</si>
  <si>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</si>
  <si>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</si>
  <si>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</si>
  <si>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</si>
  <si>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</si>
  <si>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</si>
  <si>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</si>
  <si>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</si>
  <si>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</si>
  <si>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</si>
  <si>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</si>
  <si>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</si>
  <si>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</si>
  <si>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</si>
  <si>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</si>
  <si>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</si>
  <si>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</si>
  <si>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</si>
  <si>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</si>
  <si>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</si>
  <si>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</si>
  <si>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</si>
  <si>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</si>
  <si>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</si>
  <si>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</si>
  <si>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</si>
  <si>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</si>
  <si>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</si>
  <si>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</si>
  <si>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</si>
  <si>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</si>
  <si>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</si>
  <si>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</si>
  <si>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</si>
  <si>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</si>
  <si>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</si>
  <si>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</si>
  <si>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</si>
  <si>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</si>
  <si>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</si>
  <si>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</si>
  <si>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</si>
  <si>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</si>
  <si>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</si>
  <si>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</si>
  <si>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</si>
  <si>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</si>
  <si>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</si>
  <si>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</si>
  <si>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</si>
  <si>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</si>
  <si>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</si>
  <si>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</si>
  <si>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</si>
  <si>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</si>
  <si>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</si>
  <si>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</si>
  <si>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</si>
  <si>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</si>
  <si>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</si>
  <si>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</si>
  <si>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</si>
  <si>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</si>
  <si>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</si>
  <si>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</si>
  <si>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</si>
  <si>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</si>
  <si>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</si>
  <si>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</si>
  <si>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</si>
  <si>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</si>
  <si>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</si>
  <si>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</si>
  <si>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</si>
  <si>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</si>
  <si>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</si>
  <si>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</si>
  <si>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</si>
  <si>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</si>
  <si>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</si>
  <si>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</si>
  <si>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</si>
  <si>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</si>
  <si>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</si>
  <si>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</si>
  <si>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</si>
  <si>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</si>
  <si>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</si>
  <si>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</si>
  <si>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</si>
  <si>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</si>
  <si>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</si>
  <si>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</si>
  <si>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</si>
  <si>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</si>
  <si>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</si>
  <si>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</si>
  <si>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</si>
  <si>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</si>
  <si>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</si>
  <si>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</si>
  <si>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</si>
  <si>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</si>
  <si>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</si>
  <si>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</si>
  <si>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</si>
  <si>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</si>
  <si>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</si>
  <si>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</si>
  <si>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</si>
  <si>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</si>
  <si>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</si>
  <si>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</si>
  <si>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</si>
  <si>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</si>
  <si>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</si>
  <si>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</si>
  <si>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</si>
  <si>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</si>
  <si>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</si>
  <si>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</si>
  <si>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</si>
  <si>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</si>
  <si>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</si>
  <si>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</si>
  <si>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</si>
  <si>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</si>
  <si>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</si>
  <si>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</si>
  <si>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</si>
  <si>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</si>
  <si>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</si>
  <si>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</si>
  <si>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</si>
  <si>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</si>
  <si>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</si>
  <si>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</si>
  <si>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</si>
  <si>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</si>
  <si>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</si>
  <si>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</si>
  <si>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</si>
  <si>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</si>
  <si>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</si>
  <si>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</si>
  <si>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</si>
  <si>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</si>
  <si>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</si>
  <si>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</si>
  <si>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</si>
  <si>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</si>
  <si>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</si>
  <si>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</si>
  <si>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</si>
  <si>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</si>
  <si>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</si>
  <si>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</si>
  <si>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</si>
  <si>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</si>
  <si>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</si>
  <si>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</si>
  <si>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</si>
  <si>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</si>
  <si>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</si>
  <si>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</si>
  <si>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</si>
  <si>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</si>
  <si>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</si>
  <si>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</si>
  <si>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</si>
  <si>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</si>
  <si>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</si>
  <si>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</si>
  <si>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</si>
  <si>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</si>
  <si>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</si>
  <si>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</si>
  <si>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</si>
  <si>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</si>
  <si>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</si>
  <si>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</si>
  <si>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</si>
  <si>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</si>
  <si>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</si>
  <si>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</si>
  <si>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</si>
  <si>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</si>
  <si>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</si>
  <si>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</si>
  <si>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</si>
  <si>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</si>
  <si>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</si>
  <si>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</si>
  <si>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</si>
  <si>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</si>
  <si>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</si>
  <si>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</si>
  <si>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</si>
  <si>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</si>
  <si>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</si>
  <si>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</si>
  <si>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</si>
  <si>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</si>
  <si>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</si>
  <si>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</si>
  <si>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</si>
  <si>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</si>
  <si>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</si>
  <si>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</si>
  <si>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</si>
  <si>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</si>
  <si>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</si>
  <si>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</si>
  <si>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</si>
  <si>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</si>
  <si>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</si>
  <si>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</si>
  <si>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</si>
  <si>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</si>
  <si>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</si>
  <si>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</si>
  <si>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</si>
  <si>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</si>
  <si>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</si>
  <si>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</si>
  <si>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</si>
  <si>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</si>
  <si>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</si>
  <si>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</si>
  <si>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</si>
  <si>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</si>
  <si>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</si>
  <si>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</si>
  <si>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</si>
  <si>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</si>
  <si>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</si>
  <si>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</si>
  <si>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</si>
  <si>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</si>
  <si>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</si>
  <si>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</si>
  <si>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</si>
  <si>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</si>
  <si>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</si>
  <si>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</si>
  <si>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</si>
  <si>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</si>
  <si>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</si>
  <si>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</si>
  <si>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</si>
  <si>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</si>
  <si>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</si>
  <si>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</si>
  <si>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</si>
  <si>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</si>
  <si>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</si>
  <si>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</si>
  <si>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</si>
  <si>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</si>
  <si>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</si>
  <si>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</si>
  <si>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</si>
  <si>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</si>
  <si>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</si>
  <si>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</si>
  <si>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</si>
  <si>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</si>
  <si>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</si>
  <si>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</si>
  <si>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</si>
  <si>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</si>
  <si>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</si>
  <si>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</si>
  <si>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</si>
  <si>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</si>
  <si>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</si>
  <si>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</si>
  <si>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</si>
  <si>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</si>
  <si>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</si>
  <si>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</si>
  <si>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</si>
  <si>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</si>
  <si>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</si>
  <si>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</si>
  <si>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</si>
  <si>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</si>
  <si>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</si>
  <si>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</si>
  <si>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</si>
  <si>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</si>
  <si>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</si>
  <si>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</si>
  <si>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</si>
  <si>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</si>
  <si>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</si>
  <si>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</si>
  <si>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</si>
  <si>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</si>
  <si>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</si>
  <si>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</si>
  <si>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</si>
  <si>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</si>
  <si>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</si>
  <si>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</si>
  <si>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</si>
  <si>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</si>
  <si>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</si>
  <si>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</si>
  <si>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</si>
  <si>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</si>
  <si>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</si>
  <si>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</si>
  <si>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</si>
  <si>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</si>
  <si>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</si>
  <si>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</si>
  <si>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</si>
  <si>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</si>
  <si>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</si>
  <si>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</si>
  <si>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</si>
  <si>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</si>
  <si>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</si>
  <si>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</si>
  <si>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</si>
  <si>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</si>
  <si>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</si>
  <si>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</si>
  <si>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</si>
  <si>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</si>
  <si>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</si>
  <si>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</si>
  <si>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</si>
  <si>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</si>
  <si>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</si>
  <si>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</si>
  <si>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</si>
  <si>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</si>
  <si>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</si>
  <si>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</si>
  <si>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</si>
  <si>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</si>
  <si>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</si>
  <si>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</si>
  <si>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</si>
  <si>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</si>
  <si>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</si>
  <si>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</si>
  <si>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</si>
  <si>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</si>
  <si>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</si>
  <si>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</si>
  <si>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</si>
  <si>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</si>
  <si>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</si>
  <si>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</si>
  <si>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</si>
  <si>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</si>
  <si>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</si>
  <si>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</si>
  <si>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</si>
  <si>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</si>
  <si>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</si>
  <si>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</si>
  <si>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</si>
  <si>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</si>
  <si>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</si>
  <si>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</si>
  <si>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</si>
  <si>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</si>
  <si>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</si>
  <si>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</si>
  <si>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</si>
  <si>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</si>
  <si>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</si>
  <si>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</si>
  <si>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</si>
  <si>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</si>
  <si>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</si>
  <si>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</si>
  <si>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</si>
  <si>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</si>
  <si>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</si>
  <si>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</si>
  <si>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</si>
  <si>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</si>
  <si>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</si>
  <si>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</si>
  <si>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</si>
  <si>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</si>
  <si>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</si>
  <si>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</si>
  <si>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</si>
  <si>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</si>
  <si>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</si>
  <si>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</si>
  <si>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</si>
  <si>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</si>
  <si>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</si>
  <si>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</si>
  <si>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</si>
  <si>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</si>
  <si>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</si>
  <si>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</si>
  <si>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</si>
  <si>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</si>
  <si>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</si>
  <si>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</si>
  <si>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</si>
  <si>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</si>
  <si>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</si>
  <si>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</si>
  <si>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</si>
  <si>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</si>
  <si>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</si>
  <si>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</si>
  <si>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</si>
  <si>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</si>
  <si>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</si>
  <si>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</si>
  <si>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</si>
  <si>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</si>
  <si>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</si>
  <si>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</si>
  <si>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</si>
  <si>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</si>
  <si>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</si>
  <si>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</si>
  <si>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</si>
  <si>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</si>
  <si>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</si>
  <si>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</si>
  <si>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</si>
  <si>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</si>
  <si>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</si>
  <si>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</si>
  <si>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</si>
  <si>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</si>
  <si>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</si>
  <si>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</si>
  <si>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</si>
  <si>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</si>
  <si>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</si>
  <si>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</si>
  <si>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</si>
  <si>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</si>
  <si>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</si>
  <si>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</si>
  <si>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</si>
  <si>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</si>
  <si>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</si>
  <si>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</si>
  <si>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</si>
  <si>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</si>
  <si>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</si>
  <si>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</si>
  <si>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</si>
  <si>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</si>
  <si>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</si>
  <si>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</si>
  <si>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</si>
  <si>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</si>
  <si>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</si>
  <si>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</si>
  <si>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</si>
  <si>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</si>
  <si>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</si>
  <si>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</si>
  <si>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</si>
  <si>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</si>
  <si>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</si>
  <si>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</si>
  <si>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</si>
  <si>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</si>
  <si>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</si>
  <si>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</si>
  <si>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</si>
  <si>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</si>
  <si>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</si>
  <si>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</si>
  <si>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</si>
  <si>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</si>
  <si>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</si>
  <si>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</si>
  <si>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</si>
  <si>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</si>
  <si>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</si>
  <si>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</si>
  <si>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</si>
  <si>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</si>
  <si>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</si>
  <si>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</si>
  <si>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</si>
  <si>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</si>
  <si>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</si>
  <si>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</si>
  <si>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</si>
  <si>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</si>
  <si>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</si>
  <si>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</si>
  <si>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</si>
  <si>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</si>
  <si>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</si>
  <si>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</si>
  <si>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</si>
  <si>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</si>
  <si>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</si>
  <si>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</si>
  <si>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</si>
  <si>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</si>
  <si>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</si>
  <si>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</si>
  <si>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</si>
  <si>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</si>
  <si>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</si>
  <si>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</si>
  <si>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</si>
  <si>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</si>
  <si>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</si>
  <si>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</si>
  <si>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</si>
  <si>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</si>
  <si>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</si>
  <si>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</si>
  <si>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</si>
  <si>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</si>
  <si>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</si>
  <si>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</si>
  <si>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</si>
  <si>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</si>
  <si>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</si>
  <si>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</si>
  <si>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</si>
  <si>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</si>
  <si>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</si>
  <si>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</si>
  <si>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</si>
  <si>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</si>
  <si>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</si>
  <si>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</si>
  <si>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</si>
  <si>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</si>
  <si>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</si>
  <si>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</si>
  <si>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</si>
  <si>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</si>
  <si>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</si>
  <si>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</si>
  <si>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</si>
  <si>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</si>
  <si>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</si>
  <si>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</si>
  <si>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</si>
  <si>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</si>
  <si>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</si>
  <si>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</si>
  <si>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</si>
  <si>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</si>
  <si>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</si>
  <si>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</si>
  <si>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</si>
  <si>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</si>
  <si>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</si>
  <si>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</si>
  <si>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</si>
  <si>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</si>
  <si>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</si>
  <si>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</si>
  <si>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</si>
  <si>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</si>
  <si>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</si>
  <si>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</si>
  <si>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</si>
  <si>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</si>
  <si>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</si>
  <si>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</si>
  <si>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</si>
  <si>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</si>
  <si>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</si>
  <si>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</si>
  <si>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</si>
  <si>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</si>
  <si>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</si>
  <si>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</si>
  <si>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</si>
  <si>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</si>
  <si>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</si>
  <si>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</si>
  <si>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</si>
  <si>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</si>
  <si>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</si>
  <si>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</si>
  <si>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</si>
  <si>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</si>
  <si>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</si>
  <si>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</si>
  <si>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</si>
  <si>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</si>
  <si>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</si>
  <si>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</si>
  <si>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</si>
  <si>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</si>
  <si>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</si>
  <si>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</si>
  <si>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</si>
  <si>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</si>
  <si>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</si>
  <si>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</si>
  <si>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</si>
  <si>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</si>
  <si>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</si>
  <si>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</si>
  <si>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</si>
  <si>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</si>
  <si>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</si>
  <si>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</si>
  <si>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</si>
  <si>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</si>
  <si>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</si>
  <si>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</si>
  <si>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</si>
  <si>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</si>
  <si>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</si>
  <si>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</si>
  <si>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</si>
  <si>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</si>
  <si>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</si>
  <si>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</si>
  <si>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</si>
  <si>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</si>
  <si>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</si>
  <si>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</si>
  <si>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</si>
  <si>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</si>
  <si>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</si>
  <si>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</si>
  <si>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</si>
  <si>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</si>
  <si>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</si>
  <si>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</si>
  <si>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</si>
  <si>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</si>
  <si>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</si>
  <si>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</si>
  <si>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</si>
  <si>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</si>
  <si>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</si>
  <si>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</si>
  <si>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</si>
  <si>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</si>
  <si>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</si>
  <si>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</si>
  <si>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</si>
  <si>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</si>
  <si>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</si>
  <si>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</si>
  <si>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</si>
  <si>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</si>
  <si>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</si>
  <si>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</si>
  <si>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</si>
  <si>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</si>
  <si>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</si>
  <si>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</si>
  <si>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</si>
  <si>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</si>
  <si>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</si>
  <si>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</si>
  <si>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</si>
  <si>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</si>
  <si>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</si>
  <si>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</si>
  <si>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</si>
  <si>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</si>
  <si>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</si>
  <si>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</si>
  <si>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</si>
  <si>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</si>
  <si>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</si>
  <si>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</si>
  <si>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</si>
  <si>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</si>
  <si>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</si>
  <si>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</si>
  <si>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</si>
  <si>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</si>
  <si>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</si>
  <si>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</si>
  <si>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</si>
  <si>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</si>
  <si>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</si>
  <si>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</si>
  <si>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</si>
  <si>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</si>
  <si>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</si>
  <si>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</si>
  <si>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</si>
  <si>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</si>
  <si>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</si>
  <si>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</si>
  <si>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</si>
  <si>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</si>
  <si>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</si>
  <si>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</si>
  <si>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</si>
  <si>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</si>
  <si>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</si>
  <si>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</si>
  <si>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</si>
  <si>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</si>
  <si>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</si>
  <si>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</si>
  <si>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</si>
  <si>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</si>
  <si>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</si>
  <si>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</si>
  <si>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</si>
  <si>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</si>
  <si>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</si>
  <si>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</si>
  <si>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</si>
  <si>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</si>
  <si>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</si>
  <si>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</si>
  <si>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</si>
  <si>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</si>
  <si>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</si>
  <si>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</si>
  <si>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</si>
  <si>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</si>
  <si>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</si>
  <si>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</si>
  <si>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</si>
  <si>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</si>
  <si>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</si>
  <si>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</si>
  <si>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</si>
  <si>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</si>
  <si>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</si>
  <si>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</si>
  <si>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</si>
  <si>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</si>
  <si>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</si>
  <si>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</si>
  <si>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</si>
  <si>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</si>
  <si>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</si>
  <si>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</si>
  <si>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</si>
  <si>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</si>
  <si>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</si>
  <si>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</si>
  <si>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</si>
  <si>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</si>
  <si>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</si>
  <si>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</si>
  <si>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</si>
  <si>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</si>
  <si>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</si>
  <si>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</si>
  <si>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</si>
  <si>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</si>
  <si>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</si>
  <si>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</si>
  <si>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</si>
  <si>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</si>
  <si>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</si>
  <si>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</si>
  <si>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</si>
  <si>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</si>
  <si>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</si>
  <si>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</si>
  <si>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</si>
  <si>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</si>
  <si>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</si>
  <si>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</si>
  <si>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</si>
  <si>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</si>
  <si>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</si>
  <si>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</si>
  <si>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</si>
  <si>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</si>
  <si>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</si>
  <si>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</si>
  <si>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</si>
  <si>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</si>
  <si>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</si>
  <si>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</si>
  <si>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</si>
  <si>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</si>
  <si>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</si>
  <si>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</si>
  <si>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</si>
  <si>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</si>
  <si>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</si>
  <si>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</si>
  <si>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</si>
  <si>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</si>
  <si>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</si>
  <si>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</si>
  <si>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</si>
  <si>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</si>
  <si>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</si>
  <si>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</si>
  <si>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</si>
  <si>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</si>
  <si>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</si>
  <si>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</si>
  <si>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</si>
  <si>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</si>
  <si>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</si>
  <si>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</si>
  <si>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</si>
  <si>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</si>
  <si>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</si>
  <si>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</si>
  <si>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</si>
  <si>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</si>
  <si>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</si>
  <si>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</si>
  <si>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</si>
  <si>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</si>
  <si>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</si>
  <si>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</si>
  <si>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</si>
  <si>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</si>
  <si>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</si>
  <si>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</si>
  <si>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</si>
  <si>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</si>
  <si>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</si>
  <si>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</si>
  <si>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</si>
  <si>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</si>
  <si>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</si>
  <si>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</si>
  <si>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</si>
  <si>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</si>
  <si>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</si>
  <si>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</si>
  <si>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</si>
  <si>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</si>
  <si>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</si>
  <si>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</si>
  <si>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</si>
  <si>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</si>
  <si>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</si>
  <si>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</si>
  <si>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</si>
  <si>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</si>
  <si>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</si>
  <si>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</si>
  <si>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</si>
  <si>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</si>
  <si>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</si>
  <si>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</si>
  <si>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</si>
  <si>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</si>
  <si>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</si>
  <si>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</si>
  <si>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</si>
  <si>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</si>
  <si>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</si>
  <si>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</si>
  <si>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</si>
  <si>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</si>
  <si>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</si>
  <si>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</si>
  <si>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</si>
  <si>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</si>
  <si>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</si>
  <si>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</si>
  <si>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</si>
  <si>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</si>
  <si>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</si>
  <si>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</si>
  <si>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</si>
  <si>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</si>
  <si>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</si>
  <si>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</si>
  <si>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</si>
  <si>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</si>
  <si>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</si>
  <si>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</si>
  <si>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</si>
  <si>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</si>
  <si>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</si>
  <si>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</si>
  <si>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</si>
  <si>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</si>
  <si>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</si>
  <si>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</si>
  <si>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</si>
  <si>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</si>
  <si>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</si>
  <si>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</si>
  <si>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</si>
  <si>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</si>
  <si>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</si>
  <si>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</si>
  <si>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</si>
  <si>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</si>
  <si>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</si>
  <si>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</si>
  <si>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</si>
  <si>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</si>
  <si>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</si>
  <si>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</si>
  <si>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</si>
  <si>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</si>
  <si>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</si>
  <si>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</si>
  <si>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</si>
  <si>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</si>
  <si>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</si>
  <si>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</si>
  <si>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</si>
  <si>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</si>
  <si>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</si>
  <si>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</si>
  <si>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</si>
  <si>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</si>
  <si>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</si>
  <si>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</si>
  <si>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</si>
  <si>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</si>
  <si>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</si>
  <si>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</si>
  <si>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</si>
  <si>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</si>
  <si>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</si>
  <si>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</si>
  <si>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</si>
  <si>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</si>
  <si>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</si>
  <si>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</si>
  <si>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</si>
  <si>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</si>
  <si>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</si>
  <si>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</si>
  <si>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</si>
  <si>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</si>
  <si>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</si>
  <si>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</si>
  <si>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</si>
  <si>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</si>
  <si>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</si>
  <si>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</si>
  <si>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</si>
  <si>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</si>
  <si>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</si>
  <si>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</si>
  <si>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</si>
  <si>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</si>
  <si>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</si>
  <si>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</si>
  <si>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</si>
  <si>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</si>
  <si>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</si>
  <si>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</si>
  <si>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</si>
  <si>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</si>
  <si>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</si>
  <si>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</si>
  <si>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</si>
  <si>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</si>
  <si>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</si>
  <si>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</si>
  <si>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</si>
  <si>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</si>
  <si>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</si>
  <si>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</si>
  <si>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</si>
  <si>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</si>
  <si>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</si>
  <si>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</si>
  <si>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</si>
  <si>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</si>
  <si>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</si>
  <si>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</si>
  <si>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</si>
  <si>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</si>
  <si>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</si>
  <si>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</si>
  <si>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</si>
  <si>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</si>
  <si>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</si>
  <si>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</si>
  <si>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</si>
  <si>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</si>
  <si>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</si>
  <si>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</si>
  <si>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</si>
  <si>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</si>
  <si>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</si>
  <si>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</si>
  <si>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</si>
  <si>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</si>
  <si>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</si>
  <si>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</si>
  <si>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</si>
  <si>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</si>
  <si>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</si>
  <si>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</si>
  <si>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</si>
  <si>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</si>
  <si>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</si>
  <si>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</si>
  <si>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</si>
  <si>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</si>
  <si>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</si>
  <si>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</si>
  <si>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</si>
  <si>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</si>
  <si>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</si>
  <si>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</si>
  <si>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</si>
  <si>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</si>
  <si>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</si>
  <si>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</si>
  <si>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</si>
  <si>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</si>
  <si>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</si>
  <si>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</si>
  <si>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</si>
  <si>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</si>
  <si>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</si>
  <si>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</si>
  <si>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</si>
  <si>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</si>
  <si>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</si>
  <si>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</si>
  <si>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</si>
  <si>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</si>
  <si>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</si>
  <si>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</si>
  <si>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</si>
  <si>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</si>
  <si>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</si>
  <si>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</si>
  <si>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</si>
  <si>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</si>
  <si>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</si>
  <si>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</si>
  <si>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</si>
  <si>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</si>
  <si>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</si>
  <si>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</si>
  <si>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</si>
  <si>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</si>
  <si>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</si>
  <si>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</si>
  <si>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</si>
  <si>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</si>
  <si>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</si>
  <si>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</si>
  <si>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</si>
  <si>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</si>
  <si>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</si>
  <si>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</si>
  <si>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</si>
  <si>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</si>
  <si>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</si>
  <si>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</si>
  <si>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</si>
  <si>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</si>
  <si>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</si>
  <si>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</si>
  <si>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</si>
  <si>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</si>
  <si>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</si>
  <si>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</si>
  <si>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</si>
  <si>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</si>
  <si>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</si>
  <si>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</si>
  <si>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</si>
  <si>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</si>
  <si>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</si>
  <si>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</si>
  <si>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</si>
  <si>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</si>
  <si>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</si>
  <si>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</si>
  <si>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</si>
  <si>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</si>
  <si>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</si>
  <si>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</si>
  <si>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</si>
  <si>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</si>
  <si>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</si>
  <si>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</si>
  <si>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</si>
  <si>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</si>
  <si>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</si>
  <si>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</si>
  <si>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</si>
  <si>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</si>
  <si>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</si>
  <si>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</si>
  <si>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</si>
  <si>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</si>
  <si>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</si>
  <si>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</si>
  <si>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</si>
  <si>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</si>
  <si>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</si>
  <si>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</si>
  <si>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</si>
  <si>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</si>
  <si>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</si>
  <si>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</si>
  <si>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</si>
  <si>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</si>
  <si>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</si>
  <si>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</si>
  <si>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</si>
  <si>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</si>
  <si>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</si>
  <si>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</si>
  <si>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</si>
  <si>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</si>
  <si>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</si>
  <si>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</si>
  <si>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</si>
  <si>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</si>
  <si>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</si>
  <si>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</si>
  <si>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</si>
  <si>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</si>
  <si>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</si>
  <si>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</si>
  <si>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</si>
  <si>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</si>
  <si>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</si>
  <si>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</si>
  <si>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</si>
  <si>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</si>
  <si>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</si>
  <si>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</si>
  <si>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</si>
  <si>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</si>
  <si>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</si>
  <si>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</si>
  <si>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</si>
  <si>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</si>
  <si>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</si>
  <si>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</si>
  <si>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</si>
  <si>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</si>
  <si>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</si>
  <si>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</si>
  <si>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</si>
  <si>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</si>
  <si>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</si>
  <si>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</si>
  <si>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</si>
  <si>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</si>
  <si>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</si>
  <si>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</si>
  <si>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</si>
  <si>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</si>
  <si>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</si>
  <si>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</si>
  <si>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</si>
  <si>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</si>
  <si>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</si>
  <si>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</si>
  <si>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</si>
  <si>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</si>
  <si>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</si>
  <si>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</si>
  <si>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</si>
  <si>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</si>
  <si>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</si>
  <si>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</si>
  <si>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</si>
  <si>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</si>
  <si>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</si>
  <si>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</si>
  <si>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</si>
  <si>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</si>
  <si>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</si>
  <si>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</si>
  <si>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</si>
  <si>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</si>
  <si>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</si>
  <si>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</si>
  <si>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</si>
  <si>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</si>
  <si>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</si>
  <si>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</si>
  <si>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</si>
  <si>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</si>
  <si>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</si>
  <si>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</si>
  <si>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</si>
  <si>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</si>
  <si>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</si>
  <si>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</si>
  <si>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</si>
  <si>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</si>
  <si>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</si>
  <si>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</si>
  <si>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</si>
  <si>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</si>
  <si>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</si>
  <si>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</si>
  <si>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</si>
  <si>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</si>
  <si>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</si>
  <si>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</si>
  <si>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</si>
  <si>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</si>
  <si>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</si>
  <si>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</si>
  <si>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</si>
  <si>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</si>
  <si>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</si>
  <si>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</si>
  <si>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</si>
  <si>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</si>
  <si>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</si>
  <si>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</si>
  <si>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</si>
  <si>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</si>
  <si>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</si>
  <si>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</si>
  <si>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</si>
  <si>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</si>
  <si>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</si>
  <si>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</si>
  <si>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</si>
  <si>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</si>
  <si>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</si>
  <si>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</si>
  <si>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</si>
  <si>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</si>
  <si>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</si>
  <si>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</si>
  <si>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</si>
  <si>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</si>
  <si>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</si>
  <si>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</si>
  <si>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</si>
  <si>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</si>
  <si>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</si>
  <si>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</si>
  <si>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</si>
  <si>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</si>
  <si>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</si>
  <si>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</si>
  <si>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</si>
  <si>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</si>
  <si>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</si>
  <si>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</si>
  <si>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</si>
  <si>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</si>
  <si>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</si>
  <si>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</si>
  <si>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</si>
  <si>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</si>
  <si>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</si>
  <si>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</si>
  <si>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</si>
  <si>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</si>
  <si>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</si>
  <si>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</si>
  <si>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</si>
  <si>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</si>
  <si>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</si>
  <si>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</si>
  <si>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</si>
  <si>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</si>
  <si>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</si>
  <si>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</si>
  <si>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</si>
  <si>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</si>
  <si>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</si>
  <si>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</si>
  <si>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</si>
  <si>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</si>
  <si>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</si>
  <si>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</si>
  <si>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</si>
  <si>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</si>
  <si>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</si>
  <si>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</si>
  <si>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</si>
  <si>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</si>
  <si>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</si>
  <si>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</si>
  <si>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</si>
  <si>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</si>
  <si>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</si>
  <si>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</si>
  <si>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</si>
  <si>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</si>
  <si>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</si>
  <si>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</si>
  <si>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</si>
  <si>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</si>
  <si>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</si>
  <si>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</si>
  <si>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</si>
  <si>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</si>
  <si>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</si>
  <si>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</si>
  <si>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</si>
  <si>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</si>
  <si>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</si>
  <si>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</si>
  <si>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</si>
  <si>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</si>
  <si>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</si>
  <si>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</si>
  <si>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</si>
  <si>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</si>
  <si>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</si>
  <si>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</si>
  <si>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</si>
  <si>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</si>
  <si>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</si>
  <si>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</si>
  <si>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</si>
  <si>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</si>
  <si>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</si>
  <si>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</si>
  <si>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</si>
  <si>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</si>
  <si>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</si>
  <si>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</si>
  <si>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</si>
  <si>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</si>
  <si>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</si>
  <si>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</si>
  <si>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</si>
  <si>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</si>
  <si>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</si>
  <si>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</si>
  <si>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</si>
  <si>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</si>
  <si>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</si>
  <si>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</si>
  <si>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</si>
  <si>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</si>
  <si>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</si>
  <si>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</si>
  <si>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</si>
  <si>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</si>
  <si>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</si>
  <si>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</si>
  <si>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</si>
  <si>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</si>
  <si>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</si>
  <si>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</si>
  <si>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</si>
  <si>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</si>
  <si>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</si>
  <si>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</si>
  <si>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</si>
  <si>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</si>
  <si>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</si>
  <si>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</si>
  <si>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</si>
  <si>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</si>
  <si>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</si>
  <si>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</si>
  <si>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</si>
  <si>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</si>
  <si>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</si>
  <si>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</si>
  <si>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</si>
  <si>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</si>
  <si>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</si>
  <si>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</si>
  <si>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</si>
  <si>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</si>
  <si>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</si>
  <si>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</si>
  <si>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</si>
  <si>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</si>
  <si>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</si>
  <si>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</si>
  <si>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</si>
  <si>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</si>
  <si>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</si>
  <si>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</si>
  <si>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</si>
  <si>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</si>
  <si>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</si>
  <si>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</si>
  <si>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</si>
  <si>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</si>
  <si>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</si>
  <si>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</si>
  <si>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</si>
  <si>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</si>
  <si>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</si>
  <si>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</si>
  <si>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</si>
  <si>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</si>
  <si>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</si>
  <si>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</si>
  <si>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</si>
  <si>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</si>
  <si>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</si>
  <si>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</si>
  <si>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</si>
  <si>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</si>
  <si>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</si>
  <si>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</si>
  <si>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</si>
  <si>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</si>
  <si>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</si>
  <si>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</si>
  <si>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</si>
  <si>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</si>
  <si>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</si>
  <si>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</si>
  <si>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</si>
  <si>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</si>
  <si>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</si>
  <si>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</si>
  <si>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</si>
  <si>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</si>
  <si>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</si>
  <si>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</si>
  <si>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</si>
  <si>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</si>
  <si>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</si>
  <si>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</si>
  <si>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</si>
  <si>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</si>
  <si>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</si>
  <si>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</si>
  <si>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</si>
  <si>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</si>
  <si>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</si>
  <si>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</si>
  <si>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</si>
  <si>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</si>
  <si>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</si>
  <si>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</si>
  <si>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</si>
  <si>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</si>
  <si>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</si>
  <si>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</si>
  <si>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</si>
  <si>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</si>
  <si>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</si>
  <si>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</si>
  <si>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</si>
  <si>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</si>
  <si>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</si>
  <si>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</si>
  <si>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</si>
  <si>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</si>
  <si>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</si>
  <si>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</si>
  <si>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</si>
  <si>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</si>
  <si>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</si>
  <si>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</si>
  <si>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</si>
  <si>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</si>
  <si>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</si>
  <si>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</si>
  <si>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</si>
  <si>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</si>
  <si>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</si>
  <si>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</si>
  <si>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</si>
  <si>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</si>
  <si>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</si>
  <si>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</si>
  <si>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</si>
  <si>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</si>
  <si>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</si>
  <si>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</si>
  <si>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</si>
  <si>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</si>
  <si>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</si>
  <si>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</si>
  <si>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</si>
  <si>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</si>
  <si>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</si>
  <si>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</si>
  <si>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</si>
  <si>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</si>
  <si>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</si>
  <si>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</si>
  <si>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</si>
  <si>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</si>
  <si>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</si>
  <si>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</si>
  <si>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</si>
  <si>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</si>
  <si>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</si>
  <si>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</si>
  <si>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</si>
  <si>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</si>
  <si>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</si>
  <si>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</si>
  <si>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</si>
  <si>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</si>
  <si>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</si>
  <si>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</si>
  <si>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</si>
  <si>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</si>
  <si>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</si>
  <si>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</si>
  <si>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</si>
  <si>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</si>
  <si>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</si>
  <si>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</si>
  <si>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</si>
  <si>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</si>
  <si>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</si>
  <si>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</si>
  <si>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</si>
  <si>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</si>
  <si>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</si>
  <si>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</si>
  <si>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</si>
  <si>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</si>
  <si>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</si>
  <si>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</si>
  <si>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</si>
  <si>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</si>
  <si>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</si>
  <si>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</si>
  <si>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</si>
  <si>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</si>
  <si>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</si>
  <si>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</si>
  <si>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</si>
  <si>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</si>
  <si>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</si>
  <si>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</si>
  <si>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</si>
  <si>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</si>
  <si>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</si>
  <si>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</si>
  <si>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</si>
  <si>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</si>
  <si>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</si>
  <si>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</si>
  <si>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</si>
  <si>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</si>
  <si>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</si>
  <si>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</si>
  <si>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</si>
  <si>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</si>
  <si>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</si>
  <si>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</si>
  <si>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</si>
  <si>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</si>
  <si>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</si>
  <si>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</si>
  <si>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</si>
  <si>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</si>
  <si>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</si>
  <si>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</si>
  <si>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</si>
  <si>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</si>
  <si>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</si>
  <si>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</si>
  <si>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</si>
  <si>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</si>
  <si>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</si>
  <si>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</si>
  <si>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</si>
  <si>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</si>
  <si>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</si>
  <si>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</si>
  <si>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</si>
  <si>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</si>
  <si>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</si>
  <si>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</si>
  <si>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</si>
  <si>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</si>
  <si>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</si>
  <si>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</si>
  <si>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</si>
  <si>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</si>
  <si>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</si>
  <si>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</si>
  <si>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</si>
  <si>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</si>
  <si>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</si>
  <si>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</si>
  <si>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</si>
  <si>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</si>
  <si>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</si>
  <si>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</si>
  <si>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</si>
  <si>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</si>
  <si>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</si>
  <si>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</si>
  <si>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</si>
  <si>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</si>
  <si>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</si>
  <si>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</si>
  <si>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</si>
  <si>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</si>
  <si>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</si>
  <si>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</si>
  <si>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</si>
  <si>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</si>
  <si>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</si>
  <si>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</si>
  <si>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</si>
  <si>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</si>
  <si>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</si>
  <si>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</si>
  <si>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</si>
  <si>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</si>
  <si>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</si>
  <si>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</si>
  <si>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</si>
  <si>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</si>
  <si>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</si>
  <si>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</si>
  <si>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</si>
  <si>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</si>
  <si>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</si>
  <si>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</si>
  <si>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</si>
  <si>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</si>
  <si>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</si>
  <si>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</si>
  <si>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</si>
  <si>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</si>
  <si>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</si>
  <si>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</si>
  <si>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</si>
  <si>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</si>
  <si>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</si>
  <si>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</si>
  <si>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</si>
  <si>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</si>
  <si>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</si>
  <si>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</si>
  <si>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</si>
  <si>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</si>
  <si>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</si>
  <si>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</si>
  <si>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</si>
  <si>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</si>
  <si>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</si>
  <si>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</si>
  <si>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</si>
  <si>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</si>
  <si>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</si>
  <si>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</si>
  <si>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</si>
  <si>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</si>
  <si>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</si>
  <si>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</si>
  <si>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</si>
  <si>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</si>
  <si>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</si>
  <si>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</si>
  <si>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</si>
  <si>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</si>
  <si>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</si>
  <si>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</si>
  <si>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</si>
  <si>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</si>
  <si>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</si>
  <si>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</si>
  <si>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</si>
  <si>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</si>
  <si>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</si>
  <si>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</si>
  <si>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</si>
  <si>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</si>
  <si>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</si>
  <si>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</si>
  <si>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</si>
  <si>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</si>
  <si>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</si>
  <si>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</si>
  <si>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</si>
  <si>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</si>
  <si>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</si>
  <si>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</si>
  <si>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</si>
  <si>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</si>
  <si>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</si>
  <si>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</si>
  <si>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</si>
  <si>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</si>
  <si>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</si>
  <si>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</si>
  <si>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</si>
  <si>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</si>
  <si>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</si>
  <si>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</si>
  <si>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</si>
  <si>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</si>
  <si>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</si>
  <si>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</si>
  <si>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</si>
  <si>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</si>
  <si>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</si>
  <si>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</si>
  <si>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</si>
  <si>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</si>
  <si>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</si>
  <si>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</si>
  <si>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</si>
  <si>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</si>
  <si>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</si>
  <si>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</si>
  <si>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</si>
  <si>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</si>
  <si>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</si>
  <si>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</si>
  <si>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</si>
  <si>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</si>
  <si>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</si>
  <si>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</si>
  <si>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</si>
  <si>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</si>
  <si>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</si>
  <si>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</si>
  <si>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</si>
  <si>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</si>
  <si>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</si>
  <si>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</si>
  <si>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</si>
  <si>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</si>
  <si>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</si>
  <si>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</si>
  <si>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</si>
  <si>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</si>
  <si>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</si>
  <si>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</si>
  <si>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</si>
  <si>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</si>
  <si>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</si>
  <si>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</si>
  <si>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</si>
  <si>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</si>
  <si>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</si>
  <si>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</si>
  <si>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</si>
  <si>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</si>
  <si>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</si>
  <si>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</si>
  <si>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</si>
  <si>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</si>
  <si>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</si>
  <si>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</si>
  <si>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</si>
  <si>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</si>
  <si>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</si>
  <si>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</si>
  <si>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</si>
  <si>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</si>
  <si>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</si>
  <si>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</si>
  <si>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</si>
  <si>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</si>
  <si>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</si>
  <si>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</si>
  <si>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</si>
  <si>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</si>
  <si>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</si>
  <si>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</si>
  <si>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</si>
  <si>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</si>
  <si>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</si>
  <si>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</si>
  <si>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</si>
  <si>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</si>
  <si>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</si>
  <si>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</si>
  <si>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</si>
  <si>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</si>
  <si>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</si>
  <si>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</si>
  <si>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</si>
  <si>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</si>
  <si>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</si>
  <si>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</si>
  <si>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</si>
  <si>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</si>
  <si>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</si>
  <si>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</si>
  <si>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</si>
  <si>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</si>
  <si>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</si>
  <si>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</si>
  <si>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</si>
  <si>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</si>
  <si>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</si>
  <si>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</si>
  <si>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</si>
  <si>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</si>
  <si>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</si>
  <si>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</si>
  <si>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</si>
  <si>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</si>
  <si>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</si>
  <si>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</si>
  <si>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</si>
  <si>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</si>
  <si>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</si>
  <si>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</si>
  <si>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</si>
  <si>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</si>
  <si>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</si>
  <si>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</si>
  <si>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</si>
  <si>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</si>
  <si>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</si>
  <si>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</si>
  <si>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</si>
  <si>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</si>
  <si>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</si>
  <si>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</si>
  <si>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</si>
  <si>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</si>
  <si>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</si>
  <si>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</si>
  <si>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</si>
  <si>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</si>
  <si>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</si>
  <si>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</si>
  <si>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</si>
  <si>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</si>
  <si>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</si>
  <si>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</si>
  <si>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</si>
  <si>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</si>
  <si>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</si>
  <si>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</si>
  <si>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</si>
  <si>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</si>
  <si>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</si>
  <si>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</si>
  <si>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</si>
  <si>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</si>
  <si>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</si>
  <si>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</si>
  <si>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</si>
  <si>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</si>
  <si>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</si>
  <si>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</si>
  <si>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</si>
  <si>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</si>
  <si>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</si>
  <si>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</si>
  <si>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</si>
  <si>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</si>
  <si>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</si>
  <si>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</si>
  <si>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</si>
  <si>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</si>
  <si>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</si>
  <si>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</si>
  <si>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</si>
  <si>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</si>
  <si>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</si>
  <si>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</si>
  <si>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</si>
  <si>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</si>
  <si>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</si>
  <si>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</si>
  <si>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</si>
  <si>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</si>
  <si>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</si>
  <si>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</si>
  <si>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</si>
  <si>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</si>
  <si>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</si>
  <si>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</si>
  <si>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</si>
  <si>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</si>
  <si>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</si>
  <si>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</si>
  <si>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</si>
  <si>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</si>
  <si>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</si>
  <si>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</si>
  <si>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</si>
  <si>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</si>
  <si>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</si>
  <si>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</si>
  <si>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</si>
  <si>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</si>
  <si>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</si>
  <si>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</si>
  <si>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</si>
  <si>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</si>
  <si>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</si>
  <si>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</si>
  <si>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</si>
  <si>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</si>
  <si>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</si>
  <si>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</si>
  <si>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</si>
  <si>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</si>
  <si>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</si>
  <si>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</si>
  <si>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</si>
  <si>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</si>
  <si>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</si>
  <si>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</si>
  <si>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</si>
  <si>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</si>
  <si>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</si>
  <si>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</si>
  <si>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</si>
  <si>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</si>
  <si>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</si>
  <si>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</si>
  <si>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</si>
  <si>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</si>
  <si>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</si>
  <si>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</si>
  <si>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</si>
  <si>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</si>
  <si>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</si>
  <si>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</si>
  <si>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</si>
  <si>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</si>
  <si>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</si>
  <si>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</si>
  <si>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</si>
  <si>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</si>
  <si>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</si>
  <si>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</si>
  <si>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</si>
  <si>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</si>
  <si>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</si>
  <si>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</si>
  <si>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</si>
  <si>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</si>
  <si>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</si>
  <si>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</si>
  <si>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</si>
  <si>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</si>
  <si>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</si>
  <si>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</si>
  <si>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</si>
  <si>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</si>
  <si>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</si>
  <si>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</si>
  <si>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</si>
  <si>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</si>
  <si>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</si>
  <si>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</si>
  <si>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</si>
  <si>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</si>
  <si>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</si>
  <si>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</si>
  <si>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</si>
  <si>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</si>
  <si>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</si>
  <si>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</si>
  <si>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</si>
  <si>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</si>
  <si>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</si>
  <si>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</si>
  <si>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</si>
  <si>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</si>
  <si>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</si>
  <si>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</si>
  <si>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</si>
  <si>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</si>
  <si>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</si>
  <si>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</si>
  <si>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</si>
  <si>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</si>
  <si>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</si>
  <si>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</si>
  <si>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</si>
  <si>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</si>
  <si>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</si>
  <si>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</si>
  <si>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</si>
  <si>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</si>
  <si>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</si>
  <si>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</si>
  <si>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</si>
  <si>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</si>
  <si>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</si>
  <si>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</si>
  <si>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</si>
  <si>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</si>
  <si>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</si>
  <si>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</si>
  <si>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</si>
  <si>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</si>
  <si>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</si>
  <si>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</si>
  <si>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</si>
  <si>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</si>
  <si>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</si>
  <si>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</si>
  <si>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</si>
  <si>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</si>
  <si>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</si>
  <si>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</si>
  <si>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</si>
  <si>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</si>
  <si>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</si>
  <si>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</si>
  <si>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</si>
  <si>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</si>
  <si>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</si>
  <si>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</si>
  <si>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</si>
  <si>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</si>
  <si>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</si>
  <si>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</si>
  <si>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</si>
  <si>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</si>
  <si>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</si>
  <si>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</si>
  <si>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</si>
  <si>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</si>
  <si>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</si>
  <si>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</si>
  <si>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</si>
  <si>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</si>
  <si>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</si>
  <si>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</si>
  <si>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</si>
  <si>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</si>
  <si>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</si>
  <si>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</si>
  <si>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</si>
  <si>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</si>
  <si>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</si>
  <si>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</si>
  <si>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</si>
  <si>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</si>
  <si>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</si>
  <si>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</si>
  <si>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</si>
  <si>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</si>
  <si>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</si>
  <si>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</si>
  <si>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</si>
  <si>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</si>
  <si>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</si>
  <si>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</si>
  <si>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</si>
  <si>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</si>
  <si>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</si>
  <si>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</si>
  <si>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</si>
  <si>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</si>
  <si>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</si>
  <si>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</si>
  <si>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</si>
  <si>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</si>
  <si>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</si>
  <si>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</si>
  <si>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</si>
  <si>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</si>
  <si>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</si>
  <si>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</si>
  <si>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</si>
  <si>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</si>
  <si>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</si>
  <si>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</si>
  <si>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</si>
  <si>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</si>
  <si>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</si>
  <si>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</si>
  <si>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</si>
  <si>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</si>
  <si>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</si>
  <si>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</si>
  <si>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</si>
  <si>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</si>
  <si>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</si>
  <si>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</si>
  <si>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</si>
  <si>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</si>
  <si>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</si>
  <si>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</si>
  <si>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</si>
  <si>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</si>
  <si>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</si>
  <si>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</si>
  <si>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</si>
  <si>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</si>
  <si>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</si>
  <si>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</si>
  <si>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</si>
  <si>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</si>
  <si>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</si>
  <si>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</si>
  <si>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</si>
  <si>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</si>
  <si>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</si>
  <si>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</si>
  <si>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</si>
  <si>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</si>
  <si>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</si>
  <si>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</si>
  <si>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</si>
  <si>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</si>
  <si>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</si>
  <si>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</si>
  <si>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</si>
  <si>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</si>
  <si>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</si>
  <si>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</si>
  <si>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</si>
  <si>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</si>
  <si>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</si>
  <si>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</si>
  <si>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</si>
  <si>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</si>
  <si>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</si>
  <si>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</si>
  <si>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</si>
  <si>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</si>
  <si>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</si>
  <si>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</si>
  <si>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</si>
  <si>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</si>
  <si>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</si>
  <si>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</si>
  <si>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</si>
  <si>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</si>
  <si>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</si>
  <si>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</si>
  <si>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</si>
  <si>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</si>
  <si>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</si>
  <si>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</si>
  <si>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</si>
  <si>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</si>
  <si>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</si>
  <si>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</si>
  <si>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</si>
  <si>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</si>
  <si>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</si>
  <si>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</si>
  <si>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</si>
  <si>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</si>
  <si>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</si>
  <si>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</si>
  <si>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</si>
  <si>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</si>
  <si>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</si>
  <si>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</si>
  <si>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</si>
  <si>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</si>
  <si>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</si>
  <si>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</si>
  <si>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</si>
  <si>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</si>
  <si>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</si>
  <si>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</si>
  <si>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</si>
  <si>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</si>
  <si>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</si>
  <si>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</si>
  <si>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</si>
  <si>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</si>
  <si>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</si>
  <si>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</si>
  <si>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</si>
  <si>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</si>
  <si>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</si>
  <si>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</si>
  <si>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</si>
  <si>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</si>
  <si>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</si>
  <si>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</si>
  <si>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</si>
  <si>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</si>
  <si>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</si>
  <si>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</si>
  <si>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</si>
  <si>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</si>
  <si>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</si>
  <si>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</si>
  <si>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</si>
  <si>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</si>
  <si>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</si>
  <si>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</si>
  <si>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</si>
  <si>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</si>
  <si>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</si>
  <si>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</si>
  <si>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</si>
  <si>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</si>
  <si>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</si>
  <si>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</si>
  <si>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</si>
  <si>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</si>
  <si>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</si>
  <si>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</si>
  <si>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</si>
  <si>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</si>
  <si>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</si>
  <si>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</si>
  <si>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</si>
  <si>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</si>
  <si>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</si>
  <si>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</si>
  <si>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</si>
  <si>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</si>
  <si>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</si>
  <si>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</si>
  <si>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</si>
  <si>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</si>
  <si>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</si>
  <si>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</si>
  <si>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</si>
  <si>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</si>
  <si>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</si>
  <si>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</si>
  <si>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</si>
  <si>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</si>
  <si>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</si>
  <si>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</si>
  <si>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</si>
  <si>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</si>
  <si>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</si>
  <si>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</si>
  <si>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</si>
  <si>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</si>
  <si>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</si>
  <si>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</si>
  <si>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</si>
  <si>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</si>
  <si>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</si>
  <si>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</si>
  <si>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</si>
  <si>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</si>
  <si>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</si>
  <si>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</si>
  <si>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</si>
  <si>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</si>
  <si>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</si>
  <si>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</si>
  <si>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</si>
  <si>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</si>
  <si>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</si>
  <si>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</si>
  <si>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</si>
  <si>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</si>
  <si>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</si>
  <si>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</si>
  <si>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</si>
  <si>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</si>
  <si>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</si>
  <si>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</si>
  <si>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</si>
  <si>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</si>
  <si>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</si>
  <si>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</si>
  <si>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</si>
  <si>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</si>
  <si>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</si>
  <si>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</si>
  <si>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</si>
  <si>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</si>
  <si>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</si>
  <si>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</si>
  <si>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</si>
  <si>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</si>
  <si>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</si>
  <si>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</si>
  <si>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</si>
  <si>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</si>
  <si>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</si>
  <si>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</si>
  <si>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</si>
  <si>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</si>
  <si>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</si>
  <si>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</si>
  <si>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</si>
  <si>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</si>
  <si>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</si>
  <si>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</si>
  <si>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</si>
  <si>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</si>
  <si>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</si>
  <si>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</si>
  <si>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</si>
  <si>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</si>
  <si>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</si>
  <si>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</si>
  <si>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</si>
  <si>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</si>
  <si>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</si>
  <si>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</si>
  <si>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</si>
  <si>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</si>
  <si>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</si>
  <si>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</si>
  <si>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</si>
  <si>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</si>
  <si>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</si>
  <si>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</si>
  <si>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</si>
  <si>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</si>
  <si>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</si>
  <si>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</si>
  <si>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</si>
  <si>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</si>
  <si>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</si>
  <si>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</si>
  <si>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</si>
  <si>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</si>
  <si>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</si>
  <si>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</si>
  <si>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</si>
  <si>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</si>
  <si>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</si>
  <si>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</si>
  <si>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</si>
  <si>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</si>
  <si>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</si>
  <si>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</si>
  <si>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</si>
  <si>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</si>
  <si>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</si>
  <si>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</si>
  <si>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</si>
  <si>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</si>
  <si>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</si>
  <si>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</si>
  <si>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</si>
  <si>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</si>
  <si>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</si>
  <si>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</si>
  <si>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</si>
  <si>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</si>
  <si>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</si>
  <si>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</si>
  <si>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</si>
  <si>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</si>
  <si>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</si>
  <si>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</si>
  <si>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</si>
  <si>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</si>
  <si>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</si>
  <si>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</si>
  <si>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</si>
  <si>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</si>
  <si>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</si>
  <si>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</si>
  <si>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</si>
  <si>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</si>
  <si>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</si>
  <si>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</si>
  <si>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</si>
  <si>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</si>
  <si>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</si>
  <si>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</si>
  <si>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</si>
  <si>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</si>
  <si>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</si>
  <si>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</si>
  <si>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</si>
  <si>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</si>
  <si>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</si>
  <si>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</si>
  <si>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</si>
  <si>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</si>
  <si>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</si>
  <si>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</si>
  <si>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</si>
  <si>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</si>
  <si>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</si>
  <si>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</si>
  <si>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</si>
  <si>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</si>
  <si>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</si>
  <si>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</si>
  <si>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</si>
  <si>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</si>
  <si>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</si>
  <si>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</si>
  <si>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</si>
  <si>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</si>
  <si>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</si>
  <si>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</si>
  <si>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</si>
  <si>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</si>
  <si>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</si>
  <si>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</si>
  <si>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</si>
  <si>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</si>
  <si>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</si>
  <si>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</si>
  <si>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</si>
  <si>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</si>
  <si>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</si>
  <si>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</si>
  <si>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</si>
  <si>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</si>
  <si>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</si>
  <si>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</si>
  <si>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</si>
  <si>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</si>
  <si>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</si>
  <si>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</si>
  <si>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</si>
  <si>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</si>
  <si>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</si>
  <si>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</si>
  <si>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</si>
  <si>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</si>
  <si>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</si>
  <si>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</si>
  <si>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</si>
  <si>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</si>
  <si>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</si>
  <si>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</si>
  <si>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</si>
  <si>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</si>
  <si>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</si>
  <si>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</si>
  <si>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</si>
  <si>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</si>
  <si>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</si>
  <si>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</si>
  <si>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</si>
  <si>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</si>
  <si>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</si>
  <si>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</si>
  <si>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</si>
  <si>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</si>
  <si>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</si>
  <si>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</si>
  <si>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</si>
  <si>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</si>
  <si>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</si>
  <si>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</si>
  <si>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</si>
  <si>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</si>
  <si>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</si>
  <si>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</si>
  <si>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</si>
  <si>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</si>
  <si>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</si>
  <si>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</si>
  <si>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</si>
  <si>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</si>
  <si>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</si>
  <si>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</si>
  <si>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</si>
  <si>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</si>
  <si>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</si>
  <si>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</si>
  <si>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</si>
  <si>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</si>
  <si>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</si>
  <si>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</si>
  <si>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</si>
  <si>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</si>
  <si>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</si>
  <si>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</si>
  <si>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</si>
  <si>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</si>
  <si>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</si>
  <si>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</si>
  <si>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</si>
  <si>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</si>
  <si>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</si>
  <si>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</si>
  <si>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</si>
  <si>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</si>
  <si>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</si>
  <si>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</si>
  <si>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</si>
  <si>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</si>
  <si>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</si>
  <si>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</si>
  <si>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</si>
  <si>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</si>
  <si>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</si>
  <si>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</si>
  <si>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</si>
  <si>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</si>
  <si>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</si>
  <si>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</si>
  <si>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</si>
  <si>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</si>
  <si>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</si>
  <si>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</si>
  <si>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</si>
  <si>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</si>
  <si>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</si>
  <si>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</si>
  <si>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</si>
  <si>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</si>
  <si>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</si>
  <si>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</si>
  <si>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</si>
  <si>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</si>
  <si>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</si>
  <si>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</si>
  <si>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</si>
  <si>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</si>
  <si>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</si>
  <si>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</si>
  <si>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</si>
  <si>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</si>
  <si>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</si>
  <si>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</si>
  <si>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</si>
  <si>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</si>
  <si>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</si>
  <si>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</si>
  <si>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</si>
  <si>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</si>
  <si>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</si>
  <si>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</si>
  <si>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</si>
  <si>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</si>
  <si>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</si>
  <si>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</si>
  <si>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</si>
  <si>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</si>
  <si>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</si>
  <si>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</si>
  <si>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</si>
  <si>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</si>
  <si>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</si>
  <si>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</si>
  <si>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</si>
  <si>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</si>
  <si>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</si>
  <si>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</si>
  <si>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</si>
  <si>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</si>
  <si>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</si>
  <si>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</si>
  <si>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</si>
  <si>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</si>
  <si>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</si>
  <si>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</si>
  <si>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</si>
  <si>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</si>
  <si>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</si>
  <si>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</si>
  <si>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</si>
  <si>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</si>
  <si>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</si>
  <si>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</si>
  <si>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</si>
  <si>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</si>
  <si>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</si>
  <si>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</si>
  <si>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</si>
  <si>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</si>
  <si>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</si>
  <si>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</si>
  <si>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</si>
  <si>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</si>
  <si>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</si>
  <si>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</si>
  <si>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</si>
  <si>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</si>
  <si>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</si>
  <si>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</si>
  <si>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</si>
  <si>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</si>
  <si>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</si>
  <si>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</si>
  <si>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</si>
  <si>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</si>
  <si>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</si>
  <si>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</si>
  <si>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</si>
  <si>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</si>
  <si>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</si>
  <si>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</si>
  <si>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</si>
  <si>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</si>
  <si>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</si>
  <si>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</si>
  <si>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</si>
  <si>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</si>
  <si>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</si>
  <si>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</si>
  <si>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</si>
  <si>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</si>
  <si>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</si>
  <si>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</si>
  <si>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</si>
  <si>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</si>
  <si>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</si>
  <si>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</si>
  <si>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</si>
  <si>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</si>
  <si>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</si>
  <si>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</si>
  <si>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</si>
  <si>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</si>
  <si>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</si>
  <si>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</si>
  <si>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</si>
  <si>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</si>
  <si>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</si>
  <si>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</si>
  <si>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</si>
  <si>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</si>
  <si>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</si>
  <si>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</si>
  <si>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</si>
  <si>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</si>
  <si>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</si>
  <si>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</si>
  <si>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</si>
  <si>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</si>
  <si>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</si>
  <si>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</si>
  <si>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</si>
  <si>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</si>
  <si>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</si>
  <si>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</si>
  <si>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</si>
  <si>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</si>
  <si>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</si>
  <si>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</si>
  <si>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</si>
  <si>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</si>
  <si>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</si>
  <si>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</si>
  <si>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</si>
  <si>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</si>
  <si>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</si>
  <si>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</si>
  <si>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</si>
  <si>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</si>
  <si>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</si>
  <si>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</si>
  <si>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</si>
  <si>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</si>
  <si>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</si>
  <si>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</si>
  <si>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</si>
  <si>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</si>
  <si>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</si>
  <si>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</si>
  <si>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</si>
  <si>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</si>
  <si>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</si>
  <si>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</si>
  <si>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</si>
  <si>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</si>
  <si>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</si>
  <si>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</si>
  <si>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</si>
  <si>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</si>
  <si>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</si>
  <si>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</si>
  <si>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</si>
  <si>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</si>
  <si>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</si>
  <si>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</si>
  <si>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</si>
  <si>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</si>
  <si>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</si>
  <si>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</si>
  <si>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</si>
  <si>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</si>
  <si>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</si>
  <si>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</si>
  <si>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</si>
  <si>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</si>
  <si>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</si>
  <si>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</si>
  <si>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</si>
  <si>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</si>
  <si>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</si>
  <si>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</si>
  <si>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</si>
  <si>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</si>
  <si>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</si>
  <si>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</si>
  <si>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</si>
  <si>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</si>
  <si>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</si>
  <si>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</si>
  <si>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</si>
  <si>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</si>
  <si>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</si>
  <si>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</si>
  <si>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</si>
  <si>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</si>
  <si>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</si>
  <si>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</si>
  <si>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</si>
  <si>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</si>
  <si>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</si>
  <si>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</si>
  <si>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</si>
  <si>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</si>
  <si>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</si>
  <si>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</si>
  <si>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</si>
  <si>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</si>
  <si>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</si>
  <si>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</si>
  <si>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</si>
  <si>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</si>
  <si>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</si>
  <si>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</si>
  <si>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</si>
  <si>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</si>
  <si>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</si>
  <si>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</si>
  <si>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</si>
  <si>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</si>
  <si>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</si>
  <si>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</si>
  <si>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</si>
  <si>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</si>
  <si>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</si>
  <si>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</si>
  <si>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</si>
  <si>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</si>
  <si>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</si>
  <si>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</si>
  <si>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</si>
  <si>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</si>
  <si>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</si>
  <si>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</si>
  <si>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</si>
  <si>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</si>
  <si>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</si>
  <si>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</si>
  <si>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</si>
  <si>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</si>
  <si>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</si>
  <si>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</si>
  <si>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</si>
  <si>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</si>
  <si>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</si>
  <si>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</si>
  <si>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</si>
  <si>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</si>
  <si>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</si>
  <si>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</si>
  <si>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</si>
  <si>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</si>
  <si>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</si>
  <si>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</si>
  <si>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</si>
  <si>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</si>
  <si>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</si>
  <si>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</si>
  <si>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</si>
  <si>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</si>
  <si>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</si>
  <si>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</si>
  <si>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</si>
  <si>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</si>
  <si>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</si>
  <si>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</si>
  <si>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</si>
  <si>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</si>
  <si>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</si>
  <si>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</si>
  <si>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</si>
  <si>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</si>
  <si>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</si>
  <si>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</si>
  <si>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</si>
  <si>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</si>
  <si>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</si>
  <si>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</si>
  <si>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</si>
  <si>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</si>
  <si>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</si>
  <si>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</si>
  <si>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</si>
  <si>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</si>
  <si>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</si>
  <si>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</si>
  <si>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</si>
  <si>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</si>
  <si>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</si>
  <si>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</si>
  <si>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</si>
  <si>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</si>
  <si>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</si>
  <si>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</si>
  <si>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</si>
  <si>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</si>
  <si>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</si>
  <si>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</si>
  <si>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</si>
  <si>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</si>
  <si>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</si>
  <si>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</si>
  <si>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</si>
  <si>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</si>
  <si>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</si>
  <si>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</si>
  <si>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</si>
  <si>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</si>
  <si>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</si>
  <si>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</si>
  <si>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</si>
  <si>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</si>
  <si>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</si>
  <si>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</si>
  <si>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</si>
  <si>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</si>
  <si>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</si>
  <si>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</si>
  <si>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</si>
  <si>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</si>
  <si>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</si>
  <si>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</si>
  <si>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</si>
  <si>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</si>
  <si>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</si>
  <si>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</si>
  <si>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</si>
  <si>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</si>
  <si>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</si>
  <si>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</si>
  <si>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</si>
  <si>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</si>
  <si>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</si>
  <si>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</si>
  <si>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</si>
  <si>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</si>
  <si>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</si>
  <si>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</si>
  <si>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</si>
  <si>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</si>
  <si>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</si>
  <si>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</si>
  <si>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</si>
  <si>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</si>
  <si>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</si>
  <si>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</si>
  <si>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</si>
  <si>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</si>
  <si>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</si>
  <si>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</si>
  <si>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</si>
  <si>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</si>
  <si>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</si>
  <si>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</si>
  <si>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</si>
  <si>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</si>
  <si>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</si>
  <si>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</si>
  <si>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</si>
  <si>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</si>
  <si>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</si>
  <si>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</si>
  <si>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</si>
  <si>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</si>
  <si>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</si>
  <si>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</si>
  <si>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</si>
  <si>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</si>
  <si>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</si>
  <si>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</si>
  <si>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</si>
  <si>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</si>
  <si>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</si>
  <si>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</si>
  <si>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</si>
  <si>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</si>
  <si>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</si>
  <si>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</si>
  <si>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</si>
  <si>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</si>
  <si>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</si>
  <si>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</si>
  <si>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</si>
  <si>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</si>
  <si>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</si>
  <si>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</si>
  <si>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</si>
  <si>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</si>
  <si>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</si>
  <si>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</si>
  <si>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</si>
  <si>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</si>
  <si>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</si>
  <si>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</si>
  <si>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</si>
  <si>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</si>
  <si>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</si>
  <si>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</si>
  <si>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</si>
  <si>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</si>
  <si>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</si>
  <si>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</si>
  <si>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</si>
  <si>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</si>
  <si>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</si>
  <si>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</si>
  <si>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</si>
  <si>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</si>
  <si>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</si>
  <si>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</si>
  <si>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</si>
  <si>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</si>
  <si>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</si>
  <si>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</si>
  <si>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</si>
  <si>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</si>
  <si>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</si>
  <si>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</si>
  <si>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</si>
  <si>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</si>
  <si>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</si>
  <si>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</si>
  <si>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</si>
  <si>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</si>
  <si>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</si>
  <si>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</si>
  <si>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</si>
  <si>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</si>
  <si>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</si>
  <si>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</si>
  <si>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</si>
  <si>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</si>
  <si>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</si>
  <si>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</si>
  <si>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</si>
  <si>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</si>
  <si>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</si>
  <si>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</si>
  <si>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</si>
  <si>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</si>
  <si>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</si>
  <si>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</si>
  <si>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</si>
  <si>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</si>
  <si>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</si>
  <si>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</si>
  <si>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</si>
  <si>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</si>
  <si>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</si>
  <si>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</si>
  <si>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</si>
  <si>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</si>
  <si>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</si>
  <si>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</si>
  <si>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</si>
  <si>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</si>
  <si>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</si>
  <si>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</si>
  <si>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</si>
  <si>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</si>
  <si>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</si>
  <si>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</si>
  <si>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</si>
  <si>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</si>
  <si>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</si>
  <si>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</si>
  <si>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</si>
  <si>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</si>
  <si>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</si>
  <si>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</si>
  <si>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</si>
  <si>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</si>
  <si>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</si>
  <si>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</si>
  <si>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</si>
  <si>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</si>
  <si>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</si>
  <si>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</si>
  <si>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</si>
  <si>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</si>
  <si>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</si>
  <si>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</si>
  <si>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</si>
  <si>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</si>
  <si>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</si>
  <si>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</si>
  <si>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</si>
  <si>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</si>
  <si>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</si>
  <si>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</si>
  <si>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</si>
  <si>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</si>
  <si>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</si>
  <si>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</si>
  <si>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</si>
  <si>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</si>
  <si>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</si>
  <si>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</si>
  <si>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</si>
  <si>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</si>
  <si>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</si>
  <si>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</si>
  <si>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</si>
  <si>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</si>
  <si>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</si>
  <si>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</si>
  <si>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</si>
  <si>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</si>
  <si>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</si>
  <si>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</si>
  <si>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</si>
  <si>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</si>
  <si>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</si>
  <si>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</si>
  <si>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</si>
  <si>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</si>
  <si>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</si>
  <si>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</si>
  <si>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</si>
  <si>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</si>
  <si>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</si>
  <si>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</si>
  <si>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</si>
  <si>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</si>
  <si>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</si>
  <si>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</si>
  <si>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</si>
  <si>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</si>
  <si>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</si>
  <si>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</si>
  <si>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</si>
  <si>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</si>
  <si>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</si>
  <si>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</si>
  <si>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</si>
  <si>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</si>
  <si>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</si>
  <si>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</si>
  <si>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</si>
  <si>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</si>
  <si>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</si>
  <si>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</si>
  <si>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</si>
  <si>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</si>
  <si>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</si>
  <si>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</si>
  <si>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</si>
  <si>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</si>
  <si>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</si>
  <si>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</si>
  <si>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</si>
  <si>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</si>
  <si>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</si>
  <si>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</si>
  <si>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</si>
  <si>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</si>
  <si>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</si>
  <si>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</si>
  <si>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</si>
  <si>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</si>
  <si>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</si>
  <si>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</si>
  <si>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</si>
  <si>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</si>
  <si>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</si>
  <si>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</si>
  <si>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</si>
  <si>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</si>
  <si>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</si>
  <si>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</si>
  <si>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</si>
  <si>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</si>
  <si>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</si>
  <si>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</si>
  <si>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</si>
  <si>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</si>
  <si>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</si>
  <si>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</si>
  <si>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</si>
  <si>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</si>
  <si>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</si>
  <si>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</si>
  <si>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</si>
  <si>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</si>
  <si>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</si>
  <si>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</si>
  <si>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</si>
  <si>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</si>
  <si>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</si>
  <si>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</si>
  <si>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</si>
  <si>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</si>
  <si>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</si>
  <si>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</si>
  <si>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</si>
  <si>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</si>
  <si>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</si>
  <si>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</si>
  <si>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</si>
  <si>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</si>
  <si>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</si>
  <si>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</si>
  <si>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</si>
  <si>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</si>
  <si>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</si>
  <si>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</si>
  <si>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</si>
  <si>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</si>
  <si>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</si>
  <si>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</si>
  <si>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</si>
  <si>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</si>
  <si>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</si>
  <si>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</si>
  <si>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</si>
  <si>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</si>
  <si>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</si>
  <si>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</si>
  <si>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</si>
  <si>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</si>
  <si>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</si>
  <si>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</si>
  <si>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</si>
  <si>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</si>
  <si>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</si>
  <si>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</si>
  <si>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</si>
  <si>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</si>
  <si>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</si>
  <si>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</si>
  <si>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</si>
  <si>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</si>
  <si>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</si>
  <si>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</si>
  <si>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</si>
  <si>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</si>
  <si>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</si>
  <si>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</si>
  <si>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</si>
  <si>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</si>
  <si>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</si>
  <si>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</si>
  <si>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</si>
  <si>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</si>
  <si>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</si>
  <si>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</si>
  <si>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</si>
  <si>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</si>
  <si>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</si>
  <si>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</si>
  <si>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</si>
  <si>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</si>
  <si>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</si>
  <si>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</si>
  <si>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</si>
  <si>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</si>
  <si>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</si>
  <si>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</si>
  <si>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</si>
  <si>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</si>
  <si>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</si>
  <si>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</si>
  <si>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</si>
  <si>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</si>
  <si>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</si>
  <si>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</si>
  <si>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</si>
  <si>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</si>
  <si>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</si>
  <si>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</si>
  <si>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</si>
  <si>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</si>
  <si>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</si>
  <si>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</si>
  <si>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</si>
  <si>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</si>
  <si>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</si>
  <si>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</si>
  <si>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</si>
  <si>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</si>
  <si>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</si>
  <si>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</si>
  <si>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</si>
  <si>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</si>
  <si>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</si>
  <si>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</si>
  <si>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</si>
  <si>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</si>
  <si>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</si>
  <si>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</si>
  <si>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</si>
  <si>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</si>
  <si>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</si>
  <si>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</si>
  <si>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</si>
  <si>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</si>
  <si>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</si>
  <si>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</si>
  <si>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</si>
  <si>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</si>
  <si>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</si>
  <si>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</si>
  <si>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</si>
  <si>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</si>
  <si>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</si>
  <si>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</si>
  <si>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</si>
  <si>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</si>
  <si>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</si>
  <si>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</si>
  <si>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</si>
  <si>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</si>
  <si>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</si>
  <si>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</si>
  <si>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</si>
  <si>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</si>
  <si>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</si>
  <si>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</si>
  <si>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</si>
  <si>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</si>
  <si>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</si>
  <si>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</si>
  <si>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</si>
  <si>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</si>
  <si>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</si>
  <si>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</si>
  <si>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</si>
  <si>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</si>
  <si>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</si>
  <si>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</si>
  <si>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</si>
  <si>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</si>
  <si>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</si>
  <si>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</si>
  <si>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</si>
  <si>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</si>
  <si>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</si>
  <si>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</si>
  <si>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</si>
  <si>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</si>
  <si>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</si>
  <si>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</si>
  <si>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</si>
  <si>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</si>
  <si>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</si>
  <si>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</si>
  <si>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</si>
  <si>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</si>
  <si>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</si>
  <si>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</si>
  <si>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</si>
  <si>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</si>
  <si>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</si>
  <si>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</si>
  <si>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</si>
  <si>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</si>
  <si>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</si>
  <si>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</si>
  <si>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</si>
  <si>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</si>
  <si>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</si>
  <si>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</si>
  <si>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</si>
  <si>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</si>
  <si>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</si>
  <si>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</si>
  <si>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</si>
  <si>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</si>
  <si>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</si>
  <si>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</si>
  <si>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</si>
  <si>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</si>
  <si>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</si>
  <si>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</si>
  <si>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</si>
  <si>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</si>
  <si>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</si>
  <si>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</si>
  <si>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</si>
  <si>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</si>
  <si>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</si>
  <si>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</si>
  <si>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</si>
  <si>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</si>
  <si>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</si>
  <si>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</si>
  <si>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</si>
  <si>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</si>
  <si>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</si>
  <si>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</si>
  <si>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</si>
  <si>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</si>
  <si>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</si>
  <si>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</si>
  <si>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</si>
  <si>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</si>
  <si>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</si>
  <si>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</si>
  <si>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</si>
  <si>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</si>
  <si>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</si>
  <si>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</si>
  <si>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</si>
  <si>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</si>
  <si>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</si>
  <si>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</si>
  <si>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</si>
  <si>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</si>
  <si>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</si>
  <si>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</si>
  <si>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</si>
  <si>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</si>
  <si>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</si>
  <si>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</si>
  <si>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</si>
  <si>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</si>
  <si>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</si>
  <si>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</si>
  <si>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</si>
  <si>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</si>
  <si>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</si>
  <si>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</si>
  <si>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</si>
  <si>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</si>
  <si>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</si>
  <si>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</si>
  <si>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</si>
  <si>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</si>
  <si>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</si>
  <si>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</si>
  <si>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</si>
  <si>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</si>
  <si>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</si>
  <si>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</si>
  <si>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</si>
  <si>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</si>
  <si>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</si>
  <si>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</si>
  <si>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</si>
  <si>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</si>
  <si>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</si>
  <si>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</si>
  <si>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</si>
  <si>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</si>
  <si>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</si>
  <si>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</si>
  <si>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</si>
  <si>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</si>
  <si>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</si>
  <si>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</si>
  <si>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</si>
  <si>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</si>
  <si>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</si>
  <si>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</si>
  <si>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</si>
  <si>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</si>
  <si>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</si>
  <si>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</si>
  <si>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</si>
  <si>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</si>
  <si>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</si>
  <si>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</si>
  <si>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</si>
  <si>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</si>
  <si>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</si>
  <si>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</si>
  <si>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</si>
  <si>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</si>
  <si>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</si>
  <si>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</si>
  <si>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</si>
  <si>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</si>
  <si>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</si>
  <si>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</si>
  <si>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</si>
  <si>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</si>
  <si>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</si>
  <si>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</si>
  <si>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</si>
  <si>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</si>
  <si>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</si>
  <si>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</si>
  <si>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</si>
  <si>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</si>
  <si>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</si>
  <si>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</si>
  <si>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</si>
  <si>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</si>
  <si>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</si>
  <si>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</si>
  <si>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</si>
  <si>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</si>
  <si>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</si>
  <si>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</si>
  <si>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</si>
  <si>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</si>
  <si>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</si>
  <si>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</si>
  <si>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</si>
  <si>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</si>
  <si>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</si>
  <si>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</si>
  <si>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</si>
  <si>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</si>
  <si>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</si>
  <si>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</si>
  <si>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</si>
  <si>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</si>
  <si>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</si>
  <si>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</si>
  <si>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</si>
  <si>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</si>
  <si>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</si>
  <si>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</si>
  <si>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</si>
  <si>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</si>
  <si>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</si>
  <si>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</si>
  <si>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</si>
  <si>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</si>
  <si>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</si>
  <si>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</si>
  <si>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</si>
  <si>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</si>
  <si>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</si>
  <si>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</si>
  <si>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</si>
  <si>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</si>
  <si>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</si>
  <si>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</si>
  <si>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</si>
  <si>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</si>
  <si>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</si>
  <si>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</si>
  <si>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</si>
  <si>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</si>
  <si>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</si>
  <si>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</si>
  <si>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</si>
  <si>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</si>
  <si>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</si>
  <si>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</si>
  <si>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</si>
  <si>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</si>
  <si>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</si>
  <si>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</si>
  <si>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</si>
  <si>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</si>
  <si>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</si>
  <si>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</si>
  <si>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</si>
  <si>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</si>
  <si>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</si>
  <si>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</si>
  <si>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</si>
  <si>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</si>
  <si>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</si>
  <si>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</si>
  <si>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</si>
  <si>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</si>
  <si>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</si>
  <si>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</si>
  <si>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</si>
  <si>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</si>
  <si>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</si>
  <si>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</si>
  <si>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</si>
  <si>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</si>
  <si>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</si>
  <si>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</si>
  <si>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</si>
  <si>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</si>
  <si>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</si>
  <si>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</si>
  <si>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</si>
  <si>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</si>
  <si>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</si>
  <si>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</si>
  <si>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</si>
  <si>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</si>
  <si>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</si>
  <si>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</si>
  <si>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</si>
  <si>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</si>
  <si>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</si>
  <si>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</si>
  <si>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</si>
  <si>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</si>
  <si>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</si>
  <si>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</si>
  <si>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</si>
  <si>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</si>
  <si>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</si>
  <si>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</si>
  <si>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</si>
  <si>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</si>
  <si>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</si>
  <si>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</si>
  <si>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</si>
  <si>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</si>
  <si>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</si>
  <si>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</si>
  <si>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</si>
  <si>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</si>
  <si>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</si>
  <si>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</si>
  <si>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</si>
  <si>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</si>
  <si>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</si>
  <si>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</si>
  <si>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</si>
  <si>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</si>
  <si>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</si>
  <si>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</si>
  <si>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</si>
  <si>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</si>
  <si>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</si>
  <si>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</si>
  <si>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</si>
  <si>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</si>
  <si>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</si>
  <si>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</si>
  <si>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</si>
  <si>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</si>
  <si>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</si>
  <si>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</si>
  <si>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</si>
  <si>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</si>
  <si>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</si>
  <si>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</si>
  <si>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</si>
  <si>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</si>
  <si>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</si>
  <si>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</si>
  <si>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</si>
  <si>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</si>
  <si>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</si>
  <si>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</si>
  <si>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</si>
  <si>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</si>
  <si>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</si>
  <si>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</si>
  <si>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</si>
  <si>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</si>
  <si>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</si>
  <si>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</si>
  <si>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</si>
  <si>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</si>
  <si>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</si>
  <si>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</si>
  <si>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</si>
  <si>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</si>
  <si>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</si>
  <si>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</si>
  <si>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</si>
  <si>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</si>
  <si>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</si>
  <si>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</si>
  <si>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</si>
  <si>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</si>
  <si>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</si>
  <si>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</si>
  <si>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</si>
  <si>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</si>
  <si>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</si>
  <si>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</si>
  <si>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</si>
  <si>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</si>
  <si>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</si>
  <si>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</si>
  <si>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</si>
  <si>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</si>
  <si>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</si>
  <si>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</si>
  <si>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</si>
  <si>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</si>
  <si>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</si>
  <si>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</si>
  <si>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</si>
  <si>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</si>
  <si>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</si>
  <si>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</si>
  <si>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</si>
  <si>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</si>
  <si>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</si>
  <si>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</si>
  <si>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</si>
  <si>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</si>
  <si>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</si>
  <si>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</si>
  <si>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</si>
  <si>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</si>
  <si>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</si>
  <si>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</si>
  <si>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</si>
  <si>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</si>
  <si>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</si>
  <si>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</si>
  <si>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</si>
  <si>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</si>
  <si>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</si>
  <si>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</si>
  <si>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</si>
  <si>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</si>
  <si>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</si>
  <si>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</si>
  <si>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</si>
  <si>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</si>
  <si>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</si>
  <si>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</si>
  <si>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</si>
  <si>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</si>
  <si>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</si>
  <si>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</si>
  <si>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</si>
  <si>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</si>
  <si>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</si>
  <si>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</si>
  <si>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</si>
  <si>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</si>
  <si>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</si>
  <si>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</si>
  <si>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</si>
  <si>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</si>
  <si>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</si>
  <si>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</si>
  <si>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</si>
  <si>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</si>
  <si>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</si>
  <si>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</si>
  <si>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</si>
  <si>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</si>
  <si>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</si>
  <si>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</si>
  <si>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</si>
  <si>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</si>
  <si>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</si>
  <si>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</si>
  <si>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</si>
  <si>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</si>
  <si>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</si>
  <si>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</si>
  <si>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</si>
  <si>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</si>
  <si>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</si>
  <si>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</si>
  <si>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</si>
  <si>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</si>
  <si>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</si>
  <si>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</si>
  <si>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</si>
  <si>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</si>
  <si>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</si>
  <si>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</si>
  <si>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</si>
  <si>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</si>
  <si>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</si>
  <si>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</si>
  <si>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</si>
  <si>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</si>
  <si>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</si>
  <si>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</si>
  <si>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</si>
  <si>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</si>
  <si>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</si>
  <si>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</si>
  <si>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</si>
  <si>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</si>
  <si>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</si>
  <si>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</si>
  <si>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</si>
  <si>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</si>
  <si>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</si>
  <si>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</si>
  <si>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</si>
  <si>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</si>
  <si>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</si>
  <si>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</si>
  <si>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</si>
  <si>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</si>
  <si>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</si>
  <si>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</si>
  <si>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</si>
  <si>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</si>
  <si>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</si>
  <si>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</si>
  <si>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</si>
  <si>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</si>
  <si>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</si>
  <si>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</si>
  <si>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</si>
  <si>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</si>
  <si>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</si>
  <si>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</si>
  <si>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</si>
  <si>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</si>
  <si>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</si>
  <si>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</si>
  <si>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</si>
  <si>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</si>
  <si>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</si>
  <si>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</si>
  <si>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</si>
  <si>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</si>
  <si>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</si>
  <si>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</si>
  <si>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</si>
  <si>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</si>
  <si>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</si>
  <si>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</si>
  <si>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</si>
  <si>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</si>
  <si>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</si>
  <si>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</si>
  <si>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</si>
  <si>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</si>
  <si>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</si>
  <si>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</si>
  <si>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</si>
  <si>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</si>
  <si>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</si>
  <si>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</si>
  <si>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</si>
  <si>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</si>
  <si>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</si>
  <si>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</si>
  <si>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</si>
  <si>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</si>
  <si>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</si>
  <si>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</si>
  <si>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</si>
  <si>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</si>
  <si>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</si>
  <si>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</si>
  <si>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</si>
  <si>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</si>
  <si>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</si>
  <si>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</si>
  <si>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</si>
  <si>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</si>
  <si>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</si>
  <si>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</si>
  <si>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</si>
  <si>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</si>
  <si>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</si>
  <si>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</si>
  <si>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</si>
  <si>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</si>
  <si>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</si>
  <si>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</si>
  <si>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</si>
  <si>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</si>
  <si>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</si>
  <si>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</si>
  <si>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</si>
  <si>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</si>
  <si>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</si>
  <si>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</si>
  <si>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</si>
  <si>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</si>
  <si>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</si>
  <si>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</si>
  <si>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</si>
  <si>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</si>
  <si>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</si>
  <si>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</si>
  <si>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</si>
  <si>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</si>
  <si>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</si>
  <si>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</si>
  <si>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</si>
  <si>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</si>
  <si>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</si>
  <si>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</si>
  <si>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</si>
  <si>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</si>
  <si>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</si>
  <si>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</si>
  <si>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</si>
  <si>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</si>
  <si>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</si>
  <si>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</si>
  <si>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</si>
  <si>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</si>
  <si>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</si>
  <si>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</si>
  <si>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</si>
  <si>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</si>
  <si>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</si>
  <si>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</si>
  <si>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</si>
  <si>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</si>
  <si>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</si>
  <si>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</si>
  <si>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</si>
  <si>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</si>
  <si>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</si>
  <si>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</si>
  <si>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</si>
  <si>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</si>
  <si>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</si>
  <si>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</si>
  <si>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</si>
  <si>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</si>
  <si>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</si>
  <si>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</si>
  <si>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</si>
  <si>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</si>
  <si>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</si>
  <si>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</si>
  <si>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</si>
  <si>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</si>
  <si>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</si>
  <si>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</si>
  <si>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</si>
  <si>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</si>
  <si>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</si>
  <si>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</si>
  <si>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</si>
  <si>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</si>
  <si>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</si>
  <si>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</si>
  <si>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</si>
  <si>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</si>
  <si>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</si>
  <si>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</si>
  <si>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</si>
  <si>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</si>
  <si>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</si>
  <si>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</si>
  <si>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</si>
  <si>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</si>
  <si>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</si>
  <si>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</si>
  <si>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</si>
  <si>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</si>
  <si>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</si>
  <si>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</si>
  <si>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</si>
  <si>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</si>
  <si>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</si>
  <si>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</si>
  <si>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</si>
  <si>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</si>
  <si>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</si>
  <si>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</si>
  <si>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</si>
  <si>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</si>
  <si>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</si>
  <si>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</si>
  <si>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</si>
  <si>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</si>
  <si>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</si>
  <si>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</si>
  <si>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</si>
  <si>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</si>
  <si>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</si>
  <si>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</si>
  <si>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</si>
  <si>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</si>
  <si>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</si>
  <si>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</si>
  <si>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</si>
  <si>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</si>
  <si>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</si>
  <si>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</si>
  <si>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</si>
  <si>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</si>
  <si>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</si>
  <si>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</si>
  <si>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</si>
  <si>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</si>
  <si>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</si>
  <si>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</si>
  <si>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</si>
  <si>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</si>
  <si>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</si>
  <si>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</si>
  <si>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</si>
  <si>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</si>
  <si>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</si>
  <si>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</si>
  <si>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</si>
  <si>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</si>
  <si>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</si>
  <si>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</si>
  <si>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</si>
  <si>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</si>
  <si>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</si>
  <si>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</si>
  <si>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</si>
  <si>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</si>
  <si>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</si>
  <si>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</si>
  <si>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</si>
  <si>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</si>
  <si>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</si>
  <si>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</si>
  <si>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</si>
  <si>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</si>
  <si>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</si>
  <si>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</si>
  <si>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</si>
  <si>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</si>
  <si>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</si>
  <si>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</si>
  <si>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</si>
  <si>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</si>
  <si>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</si>
  <si>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</si>
  <si>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</si>
  <si>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</si>
  <si>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</si>
  <si>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</si>
  <si>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</si>
  <si>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</si>
  <si>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</si>
  <si>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</si>
  <si>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</si>
  <si>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</si>
  <si>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</si>
  <si>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</si>
  <si>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</si>
  <si>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</si>
  <si>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</si>
  <si>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</si>
  <si>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</si>
  <si>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</si>
  <si>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</si>
  <si>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</si>
  <si>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</si>
  <si>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</si>
  <si>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</si>
  <si>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</si>
  <si>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</si>
  <si>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</si>
  <si>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</si>
  <si>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</si>
  <si>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</si>
  <si>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</si>
  <si>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</si>
  <si>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</si>
  <si>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</si>
  <si>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</si>
  <si>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</si>
  <si>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</si>
  <si>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</si>
  <si>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</si>
  <si>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</si>
  <si>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</si>
  <si>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</si>
  <si>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</si>
  <si>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</si>
  <si>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</si>
  <si>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</si>
  <si>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</si>
  <si>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</si>
  <si>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</si>
  <si>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</si>
  <si>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</si>
  <si>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</si>
  <si>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</si>
  <si>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</si>
  <si>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</si>
  <si>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</si>
  <si>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</si>
  <si>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</si>
  <si>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</si>
  <si>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</si>
  <si>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</si>
  <si>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</si>
  <si>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</si>
  <si>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</si>
  <si>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</si>
  <si>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</si>
  <si>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</si>
  <si>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</si>
  <si>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</si>
  <si>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</si>
  <si>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</si>
  <si>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</si>
  <si>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</si>
  <si>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</si>
  <si>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</si>
  <si>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</si>
  <si>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</si>
  <si>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</si>
  <si>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</si>
  <si>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</si>
  <si>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</si>
  <si>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</si>
  <si>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</si>
  <si>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</si>
  <si>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</si>
  <si>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</si>
  <si>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</si>
  <si>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</si>
  <si>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</si>
  <si>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</si>
  <si>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</si>
  <si>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</si>
  <si>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</si>
  <si>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</si>
  <si>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</si>
  <si>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</si>
  <si>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</si>
  <si>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</si>
  <si>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</si>
  <si>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</si>
  <si>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</si>
  <si>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</si>
  <si>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</si>
  <si>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</si>
  <si>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</si>
  <si>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</si>
  <si>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</si>
  <si>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</si>
  <si>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</si>
  <si>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</si>
  <si>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</si>
  <si>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</si>
  <si>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</si>
  <si>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</si>
  <si>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</si>
  <si>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</si>
  <si>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</si>
  <si>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</si>
  <si>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</si>
  <si>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</si>
  <si>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</si>
  <si>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</si>
  <si>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</si>
  <si>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</si>
  <si>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</si>
  <si>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</si>
  <si>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</si>
  <si>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</si>
  <si>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</si>
  <si>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</si>
  <si>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</si>
  <si>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</si>
  <si>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</si>
  <si>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</si>
  <si>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</si>
  <si>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</si>
  <si>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</si>
  <si>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</si>
  <si>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</si>
  <si>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</si>
  <si>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</si>
  <si>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</si>
  <si>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</si>
  <si>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</si>
  <si>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</si>
  <si>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</si>
  <si>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</si>
  <si>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</si>
  <si>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</si>
  <si>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</si>
  <si>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</si>
  <si>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</si>
  <si>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</si>
  <si>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</si>
  <si>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</si>
  <si>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</si>
  <si>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</si>
  <si>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</si>
  <si>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</si>
  <si>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</si>
  <si>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</si>
  <si>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</si>
  <si>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</si>
  <si>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</si>
  <si>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</si>
  <si>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</si>
  <si>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</si>
  <si>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</si>
  <si>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</si>
  <si>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</si>
  <si>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</si>
  <si>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</si>
  <si>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</si>
  <si>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</si>
  <si>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</si>
  <si>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</si>
  <si>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</si>
  <si>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</si>
  <si>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</si>
  <si>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</si>
  <si>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</si>
  <si>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</si>
  <si>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</si>
  <si>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</si>
  <si>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</si>
  <si>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</si>
  <si>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</si>
  <si>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</si>
  <si>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</si>
  <si>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</si>
  <si>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</si>
  <si>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</si>
  <si>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</si>
  <si>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</si>
  <si>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</si>
  <si>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</si>
  <si>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</si>
  <si>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</si>
  <si>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</si>
  <si>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</si>
  <si>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</si>
  <si>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</si>
  <si>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</si>
  <si>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</si>
  <si>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</si>
  <si>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</si>
  <si>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</si>
  <si>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</si>
  <si>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</si>
  <si>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</si>
  <si>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</si>
  <si>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</si>
  <si>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</si>
  <si>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</si>
  <si>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</si>
  <si>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</si>
  <si>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</si>
  <si>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</si>
  <si>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</si>
  <si>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</si>
  <si>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</si>
  <si>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</si>
  <si>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</si>
  <si>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</si>
  <si>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</si>
  <si>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</si>
  <si>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</si>
  <si>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</si>
  <si>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</si>
  <si>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</si>
  <si>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</si>
  <si>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</si>
  <si>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</si>
  <si>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</si>
  <si>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</si>
  <si>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</si>
  <si>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</si>
  <si>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</si>
  <si>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</si>
  <si>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</si>
  <si>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</si>
  <si>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</si>
  <si>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</si>
  <si>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</si>
  <si>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</si>
  <si>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</si>
  <si>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</si>
  <si>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</si>
  <si>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</si>
  <si>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</si>
  <si>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</si>
  <si>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</si>
  <si>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</si>
  <si>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</si>
  <si>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</si>
  <si>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</si>
  <si>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</si>
  <si>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</si>
  <si>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</si>
  <si>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</si>
  <si>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</si>
  <si>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</si>
  <si>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</si>
  <si>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</si>
  <si>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</si>
  <si>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</si>
  <si>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</si>
  <si>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</si>
  <si>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</si>
  <si>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</si>
  <si>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</si>
  <si>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</si>
  <si>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</si>
  <si>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</si>
  <si>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</si>
  <si>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</si>
  <si>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</si>
  <si>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</si>
  <si>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</si>
  <si>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</si>
  <si>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</si>
  <si>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</si>
  <si>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</si>
  <si>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</si>
  <si>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</si>
  <si>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</si>
  <si>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</si>
  <si>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</si>
  <si>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</si>
  <si>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</si>
  <si>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</si>
  <si>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</si>
  <si>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</si>
  <si>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</si>
  <si>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</si>
  <si>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</si>
  <si>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</si>
  <si>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</si>
  <si>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</si>
  <si>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</si>
  <si>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</si>
  <si>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</si>
  <si>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</si>
  <si>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</si>
  <si>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</si>
  <si>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</si>
  <si>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</si>
  <si>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</si>
  <si>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</si>
  <si>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</si>
  <si>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</si>
  <si>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</si>
  <si>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</si>
  <si>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</si>
  <si>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</si>
  <si>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</si>
  <si>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</si>
  <si>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</si>
  <si>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</si>
  <si>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</si>
  <si>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</si>
  <si>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</si>
  <si>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</si>
  <si>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</si>
  <si>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</si>
  <si>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</si>
  <si>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</si>
  <si>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</si>
  <si>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</si>
  <si>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</si>
  <si>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</si>
  <si>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</si>
  <si>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</si>
  <si>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</si>
  <si>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</si>
  <si>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</si>
  <si>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</si>
  <si>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</si>
  <si>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</si>
  <si>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</si>
  <si>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</si>
  <si>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</si>
  <si>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</si>
  <si>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</si>
  <si>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</si>
  <si>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</si>
  <si>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</si>
  <si>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</si>
  <si>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</si>
  <si>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</si>
  <si>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</si>
  <si>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</si>
  <si>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</si>
  <si>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</si>
  <si>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</si>
  <si>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</si>
  <si>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</si>
  <si>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</si>
  <si>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</si>
  <si>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</si>
  <si>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</si>
  <si>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</si>
  <si>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</si>
  <si>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</si>
  <si>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</si>
  <si>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</si>
  <si>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</si>
  <si>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</si>
  <si>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</si>
  <si>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</si>
  <si>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</si>
  <si>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</si>
  <si>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</si>
  <si>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</si>
  <si>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</si>
  <si>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</si>
  <si>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</si>
  <si>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</si>
  <si>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</si>
  <si>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</si>
  <si>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</si>
  <si>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</si>
  <si>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</si>
  <si>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</si>
  <si>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</si>
  <si>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</si>
  <si>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</si>
  <si>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</si>
  <si>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</si>
  <si>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</si>
  <si>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</si>
  <si>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</si>
  <si>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</si>
  <si>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</si>
  <si>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</si>
  <si>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</si>
  <si>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</si>
  <si>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</si>
  <si>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</si>
  <si>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</si>
  <si>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</si>
  <si>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</si>
  <si>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</si>
  <si>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</si>
  <si>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</si>
  <si>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</si>
  <si>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</si>
  <si>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</si>
  <si>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</si>
  <si>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</si>
  <si>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</si>
  <si>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</si>
  <si>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</si>
  <si>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</si>
  <si>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</si>
  <si>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</si>
  <si>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</si>
  <si>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</si>
  <si>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</si>
  <si>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</si>
  <si>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</si>
  <si>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</si>
  <si>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</si>
  <si>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</si>
  <si>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</si>
  <si>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</si>
  <si>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</si>
  <si>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</si>
  <si>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</si>
  <si>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</si>
  <si>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</si>
  <si>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</si>
  <si>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</si>
  <si>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</si>
  <si>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</si>
  <si>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</si>
  <si>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</si>
  <si>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</si>
  <si>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</si>
  <si>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</si>
  <si>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</si>
  <si>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</si>
  <si>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</si>
  <si>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</si>
  <si>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</si>
  <si>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</si>
  <si>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</si>
  <si>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</si>
  <si>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</si>
  <si>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</si>
  <si>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</si>
  <si>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</si>
  <si>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</si>
  <si>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</si>
  <si>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</si>
  <si>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</si>
  <si>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</si>
  <si>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</si>
  <si>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</si>
  <si>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</si>
  <si>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</si>
  <si>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</si>
  <si>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</si>
  <si>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</si>
  <si>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</si>
  <si>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</si>
  <si>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</si>
  <si>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</si>
  <si>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</si>
  <si>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</si>
  <si>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</si>
  <si>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</si>
  <si>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</si>
  <si>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</si>
  <si>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</si>
  <si>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</si>
  <si>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</si>
  <si>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</si>
  <si>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</si>
  <si>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</si>
  <si>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</si>
  <si>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</si>
  <si>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</si>
  <si>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</si>
  <si>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</si>
  <si>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</si>
  <si>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</si>
  <si>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</si>
  <si>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</si>
  <si>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</si>
  <si>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</si>
  <si>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</si>
  <si>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</si>
  <si>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</si>
  <si>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</si>
  <si>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</si>
  <si>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</si>
  <si>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</si>
  <si>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</si>
  <si>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</si>
  <si>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</si>
  <si>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</si>
  <si>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</si>
  <si>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</si>
  <si>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</si>
  <si>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</si>
  <si>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</si>
  <si>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</si>
  <si>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</si>
  <si>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</si>
  <si>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</si>
  <si>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</si>
  <si>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</si>
  <si>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</si>
  <si>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</si>
  <si>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</si>
  <si>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</si>
  <si>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</si>
  <si>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</si>
  <si>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</si>
  <si>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</si>
  <si>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</si>
  <si>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</si>
  <si>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</si>
  <si>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</si>
  <si>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</si>
  <si>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</si>
  <si>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</si>
  <si>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</si>
  <si>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</si>
  <si>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</si>
  <si>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</si>
  <si>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</si>
  <si>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</si>
  <si>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</si>
  <si>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</si>
  <si>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</si>
  <si>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</si>
  <si>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</si>
  <si>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</si>
  <si>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</si>
  <si>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</si>
  <si>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</si>
  <si>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</si>
  <si>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</si>
  <si>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</si>
  <si>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</si>
  <si>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</si>
  <si>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</si>
  <si>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</si>
  <si>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</si>
  <si>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</si>
  <si>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</si>
  <si>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</si>
  <si>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</si>
  <si>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</si>
  <si>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</si>
  <si>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</si>
  <si>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</si>
  <si>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</si>
  <si>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</si>
  <si>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</si>
  <si>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</si>
  <si>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</si>
  <si>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</si>
  <si>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</si>
  <si>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</si>
  <si>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</si>
  <si>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</si>
  <si>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</si>
  <si>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</si>
  <si>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</si>
  <si>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</si>
  <si>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</si>
  <si>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</si>
  <si>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</si>
  <si>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</si>
  <si>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</si>
  <si>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</si>
  <si>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</si>
  <si>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</si>
  <si>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</si>
  <si>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</si>
  <si>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</si>
  <si>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</si>
  <si>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</si>
  <si>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</si>
  <si>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</si>
  <si>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</si>
  <si>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</si>
  <si>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</si>
  <si>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</si>
  <si>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</si>
  <si>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</si>
  <si>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</si>
  <si>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</si>
  <si>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</si>
  <si>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</si>
  <si>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</si>
  <si>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</si>
  <si>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</si>
  <si>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</si>
  <si>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</si>
  <si>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</si>
  <si>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</si>
  <si>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</si>
  <si>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</si>
  <si>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</si>
  <si>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</si>
  <si>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</si>
  <si>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</si>
  <si>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</si>
  <si>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</si>
  <si>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</si>
  <si>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</si>
  <si>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</si>
  <si>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</si>
  <si>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</si>
  <si>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</si>
  <si>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</si>
  <si>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</si>
  <si>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</si>
  <si>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</si>
  <si>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</si>
  <si>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</si>
  <si>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</si>
  <si>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</si>
  <si>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</si>
  <si>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</si>
  <si>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</si>
  <si>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</si>
  <si>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</si>
  <si>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</si>
  <si>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</si>
  <si>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</si>
  <si>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</si>
  <si>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</si>
  <si>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</si>
  <si>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</si>
  <si>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</si>
  <si>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</si>
  <si>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</si>
  <si>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</si>
  <si>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</si>
  <si>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</si>
  <si>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</si>
  <si>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</si>
  <si>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</si>
  <si>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</si>
  <si>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</si>
  <si>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</si>
  <si>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</si>
  <si>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</si>
  <si>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</si>
  <si>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</si>
  <si>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</si>
  <si>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</si>
  <si>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</si>
  <si>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</si>
  <si>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</si>
  <si>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</si>
  <si>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</si>
  <si>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</si>
  <si>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</si>
  <si>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</si>
  <si>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</si>
  <si>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</si>
  <si>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</si>
  <si>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</si>
  <si>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</si>
  <si>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</si>
  <si>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</si>
  <si>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</si>
  <si>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</si>
  <si>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</si>
  <si>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</si>
  <si>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</si>
  <si>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</si>
  <si>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</si>
  <si>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</si>
  <si>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</si>
  <si>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</si>
  <si>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</si>
  <si>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</si>
  <si>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</si>
  <si>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</si>
  <si>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</si>
  <si>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</si>
  <si>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</si>
  <si>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</si>
  <si>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</si>
  <si>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</si>
  <si>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</si>
  <si>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</si>
  <si>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</si>
  <si>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</si>
  <si>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</si>
  <si>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</si>
  <si>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</si>
  <si>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</si>
  <si>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</si>
  <si>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</si>
  <si>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</si>
  <si>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</si>
  <si>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</si>
  <si>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</si>
  <si>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</si>
  <si>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</si>
  <si>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</si>
  <si>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</si>
  <si>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</si>
  <si>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</si>
  <si>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</si>
  <si>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</si>
  <si>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</si>
  <si>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</si>
  <si>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</si>
  <si>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</si>
  <si>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</si>
  <si>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</si>
  <si>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</si>
  <si>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</si>
  <si>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</si>
  <si>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</si>
  <si>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</si>
  <si>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</si>
  <si>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</si>
  <si>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</si>
  <si>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</si>
  <si>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</si>
  <si>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</si>
  <si>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</si>
  <si>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</si>
  <si>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</si>
  <si>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</si>
  <si>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</si>
  <si>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</si>
  <si>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</si>
  <si>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</si>
  <si>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</si>
  <si>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</si>
  <si>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</si>
  <si>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</si>
  <si>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</si>
  <si>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</si>
  <si>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</si>
  <si>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</si>
  <si>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</si>
  <si>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</si>
  <si>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</si>
  <si>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</si>
  <si>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</si>
  <si>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</si>
  <si>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</si>
  <si>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</si>
  <si>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</si>
  <si>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</si>
  <si>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</si>
  <si>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</si>
  <si>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</si>
  <si>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</si>
  <si>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</si>
  <si>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</si>
  <si>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</si>
  <si>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</si>
  <si>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</si>
  <si>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</si>
  <si>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</si>
  <si>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</si>
  <si>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</si>
  <si>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</si>
  <si>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</si>
  <si>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</si>
  <si>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</si>
  <si>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</si>
  <si>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</si>
  <si>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</si>
  <si>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</si>
  <si>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</si>
  <si>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</si>
  <si>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</si>
  <si>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</si>
  <si>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</si>
  <si>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</si>
  <si>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</si>
  <si>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</si>
  <si>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</si>
  <si>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</si>
  <si>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</si>
  <si>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</si>
  <si>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</si>
  <si>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</si>
  <si>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</si>
  <si>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</si>
  <si>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</si>
  <si>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</si>
  <si>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</si>
  <si>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</si>
  <si>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</si>
  <si>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</si>
  <si>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</si>
  <si>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</si>
  <si>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</si>
  <si>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</si>
  <si>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</si>
  <si>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</si>
  <si>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</si>
  <si>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</si>
  <si>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</si>
  <si>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</si>
  <si>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</si>
  <si>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</si>
  <si>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</si>
  <si>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</si>
  <si>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</si>
  <si>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</si>
  <si>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</si>
  <si>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</si>
  <si>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</si>
  <si>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</si>
  <si>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</si>
  <si>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</si>
  <si>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</si>
  <si>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</si>
  <si>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</si>
  <si>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</si>
  <si>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</si>
  <si>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</si>
  <si>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</si>
  <si>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</si>
  <si>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</si>
  <si>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</si>
  <si>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</si>
  <si>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</si>
  <si>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</si>
  <si>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</si>
  <si>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</si>
  <si>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</si>
  <si>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</si>
  <si>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</si>
  <si>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</si>
  <si>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</si>
  <si>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</si>
  <si>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</si>
  <si>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</si>
  <si>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</si>
  <si>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</si>
  <si>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</si>
  <si>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</si>
  <si>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</si>
  <si>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</si>
  <si>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</si>
  <si>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</si>
  <si>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</si>
  <si>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</si>
  <si>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</si>
  <si>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</si>
  <si>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</si>
  <si>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</si>
  <si>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</si>
  <si>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</si>
  <si>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</si>
  <si>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</si>
  <si>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</si>
  <si>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</si>
  <si>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</si>
  <si>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</si>
  <si>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</si>
  <si>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</si>
  <si>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</si>
  <si>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</si>
  <si>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</si>
  <si>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</si>
  <si>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</si>
  <si>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</si>
  <si>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</si>
  <si>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</si>
  <si>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</si>
  <si>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</si>
  <si>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</si>
  <si>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</si>
  <si>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</si>
  <si>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</si>
  <si>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</si>
  <si>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</si>
  <si>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</si>
  <si>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</si>
  <si>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</si>
  <si>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</si>
  <si>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</si>
  <si>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</si>
  <si>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</si>
  <si>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</si>
  <si>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</si>
  <si>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</si>
  <si>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</si>
  <si>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</si>
  <si>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</si>
  <si>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</si>
  <si>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</si>
  <si>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</si>
  <si>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</si>
  <si>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</si>
  <si>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</si>
  <si>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</si>
  <si>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</si>
  <si>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</si>
  <si>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</si>
  <si>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</si>
  <si>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</si>
  <si>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</si>
  <si>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</si>
  <si>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</si>
  <si>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</si>
  <si>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</si>
  <si>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</si>
  <si>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</si>
  <si>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</si>
  <si>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</si>
  <si>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</si>
  <si>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</si>
  <si>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</si>
  <si>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</si>
  <si>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</si>
  <si>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</si>
  <si>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</si>
  <si>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</si>
  <si>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</si>
  <si>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</si>
  <si>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</si>
  <si>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</si>
  <si>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</si>
  <si>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</si>
  <si>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</si>
  <si>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</si>
  <si>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</si>
  <si>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</si>
  <si>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</si>
  <si>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</si>
  <si>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</si>
  <si>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</si>
  <si>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</si>
  <si>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</si>
  <si>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</si>
  <si>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</si>
  <si>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</si>
  <si>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</si>
  <si>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</si>
  <si>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</si>
  <si>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</si>
  <si>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</si>
  <si>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</si>
  <si>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</si>
  <si>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</si>
  <si>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</si>
  <si>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</si>
  <si>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</si>
  <si>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</si>
  <si>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</si>
  <si>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</si>
  <si>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</si>
  <si>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</si>
  <si>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</si>
  <si>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</si>
  <si>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</si>
  <si>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</si>
  <si>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</si>
  <si>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</si>
  <si>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</si>
  <si>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</si>
  <si>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</si>
  <si>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</si>
  <si>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</si>
  <si>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</si>
  <si>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</si>
  <si>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</si>
  <si>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</si>
  <si>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</si>
  <si>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</si>
  <si>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</si>
  <si>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</si>
  <si>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</si>
  <si>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</si>
  <si>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</si>
  <si>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</si>
  <si>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</si>
  <si>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</si>
  <si>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</si>
  <si>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</si>
  <si>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</si>
  <si>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</si>
  <si>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</si>
  <si>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</si>
  <si>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</si>
  <si>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</si>
  <si>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</si>
  <si>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</si>
  <si>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</si>
  <si>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</si>
  <si>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</si>
  <si>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</si>
  <si>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</si>
  <si>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</si>
  <si>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</si>
  <si>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</si>
  <si>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</si>
  <si>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</si>
  <si>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</si>
  <si>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</si>
  <si>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</si>
  <si>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</si>
  <si>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</si>
  <si>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</si>
  <si>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</si>
  <si>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</si>
  <si>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</si>
  <si>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</si>
  <si>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</si>
  <si>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</si>
  <si>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</si>
  <si>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</si>
  <si>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</si>
  <si>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</si>
  <si>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</si>
  <si>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</si>
  <si>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</si>
  <si>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</si>
  <si>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</si>
  <si>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</si>
  <si>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</si>
  <si>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</si>
  <si>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</si>
  <si>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</si>
  <si>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</si>
  <si>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</si>
  <si>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</si>
  <si>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</si>
  <si>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</si>
  <si>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</si>
  <si>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</si>
  <si>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</si>
  <si>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</si>
  <si>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</si>
  <si>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</si>
  <si>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</si>
  <si>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</si>
  <si>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</si>
  <si>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</si>
  <si>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</si>
  <si>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</si>
  <si>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</si>
  <si>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</si>
  <si>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</si>
  <si>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</si>
  <si>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</si>
  <si>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</si>
  <si>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</si>
  <si>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</si>
  <si>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</si>
  <si>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</si>
  <si>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</si>
  <si>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</si>
  <si>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</si>
  <si>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</si>
  <si>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</si>
  <si>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</si>
  <si>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</si>
  <si>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</si>
  <si>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</si>
  <si>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</si>
  <si>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</si>
  <si>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</si>
  <si>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</si>
  <si>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</si>
  <si>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</si>
  <si>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</si>
  <si>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</si>
  <si>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</si>
  <si>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</si>
  <si>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</si>
  <si>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</si>
  <si>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</si>
  <si>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</si>
  <si>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</si>
  <si>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</si>
  <si>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</si>
  <si>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</si>
  <si>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</si>
  <si>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</si>
  <si>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</si>
  <si>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</si>
  <si>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</si>
  <si>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</si>
  <si>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</si>
  <si>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</si>
  <si>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</si>
  <si>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</si>
  <si>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</si>
  <si>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</si>
  <si>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</si>
  <si>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</si>
  <si>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</si>
  <si>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</si>
  <si>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</si>
  <si>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</si>
  <si>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</si>
  <si>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</si>
  <si>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</si>
  <si>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</si>
  <si>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</si>
  <si>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</si>
  <si>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</si>
  <si>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</si>
  <si>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</si>
  <si>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</si>
  <si>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</si>
  <si>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</si>
  <si>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</si>
  <si>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</si>
  <si>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</si>
  <si>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</si>
  <si>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</si>
  <si>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</si>
  <si>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</si>
  <si>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</si>
  <si>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</si>
  <si>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</si>
  <si>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</si>
  <si>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</si>
  <si>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</si>
  <si>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</si>
  <si>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</si>
  <si>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</si>
  <si>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</si>
  <si>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</si>
  <si>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</si>
  <si>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</si>
  <si>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</si>
  <si>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</si>
  <si>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</si>
  <si>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</si>
  <si>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</si>
  <si>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</si>
  <si>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</si>
  <si>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</si>
  <si>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</si>
  <si>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</si>
  <si>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</si>
  <si>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</si>
  <si>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</si>
  <si>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</si>
  <si>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</si>
  <si>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</si>
  <si>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</si>
  <si>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</si>
  <si>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</si>
  <si>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</si>
  <si>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</si>
  <si>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</si>
  <si>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</si>
  <si>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</si>
  <si>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</si>
  <si>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</si>
  <si>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</si>
  <si>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</si>
  <si>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</si>
  <si>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</si>
  <si>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</si>
  <si>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</si>
  <si>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</si>
  <si>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</si>
  <si>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</si>
  <si>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</si>
  <si>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</si>
  <si>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</si>
  <si>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</si>
  <si>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</si>
  <si>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</si>
  <si>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</si>
  <si>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</si>
  <si>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</si>
  <si>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</si>
  <si>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</si>
  <si>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</si>
  <si>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</si>
  <si>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</si>
  <si>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</si>
  <si>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</si>
  <si>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</si>
  <si>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</si>
  <si>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</si>
  <si>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</si>
  <si>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</si>
  <si>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</si>
  <si>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</si>
  <si>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</si>
  <si>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</si>
  <si>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</si>
  <si>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</si>
  <si>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</si>
  <si>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</si>
  <si>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</si>
  <si>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</si>
  <si>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</si>
  <si>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</si>
  <si>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</si>
  <si>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</si>
  <si>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</si>
  <si>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</si>
  <si>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</si>
  <si>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</si>
  <si>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</si>
  <si>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</si>
  <si>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</si>
  <si>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</si>
  <si>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</si>
  <si>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</si>
  <si>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</si>
  <si>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</si>
  <si>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</si>
  <si>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</si>
  <si>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</si>
  <si>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</si>
  <si>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</si>
  <si>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</si>
  <si>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</si>
  <si>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</si>
  <si>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</si>
  <si>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</si>
  <si>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</si>
  <si>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</si>
  <si>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</si>
  <si>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</si>
  <si>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</si>
  <si>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</si>
  <si>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</si>
  <si>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</si>
  <si>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</si>
  <si>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</si>
  <si>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</si>
  <si>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</si>
  <si>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</si>
  <si>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</si>
  <si>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</si>
  <si>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</si>
  <si>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</si>
  <si>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</si>
  <si>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</si>
  <si>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</si>
  <si>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</si>
  <si>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</si>
  <si>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</si>
  <si>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</si>
  <si>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</si>
  <si>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</si>
  <si>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</si>
  <si>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</si>
  <si>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</si>
  <si>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</si>
  <si>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</si>
  <si>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</si>
  <si>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</si>
  <si>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</si>
  <si>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</si>
  <si>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</si>
  <si>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</si>
  <si>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</si>
  <si>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</si>
  <si>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</si>
  <si>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</si>
  <si>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</si>
  <si>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</si>
  <si>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</si>
  <si>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</si>
  <si>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</si>
  <si>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</si>
  <si>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</si>
  <si>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</si>
  <si>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</si>
  <si>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</si>
  <si>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</si>
  <si>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</si>
  <si>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</si>
  <si>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</si>
  <si>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</si>
  <si>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</si>
  <si>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</si>
  <si>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</si>
  <si>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</si>
  <si>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</si>
  <si>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</si>
  <si>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</si>
  <si>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</si>
  <si>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</si>
  <si>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</si>
  <si>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</si>
  <si>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</si>
  <si>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</si>
  <si>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</si>
  <si>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</si>
  <si>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</si>
  <si>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</si>
  <si>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</si>
  <si>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</si>
  <si>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</si>
  <si>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</si>
  <si>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</si>
  <si>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</si>
  <si>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</si>
  <si>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</si>
  <si>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</si>
  <si>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</si>
  <si>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</si>
  <si>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</si>
  <si>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</si>
  <si>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</si>
  <si>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</si>
  <si>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</si>
  <si>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</si>
  <si>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</si>
  <si>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</si>
  <si>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</si>
  <si>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</si>
  <si>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</si>
  <si>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</si>
  <si>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</si>
  <si>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</si>
  <si>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</si>
  <si>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</si>
  <si>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</si>
  <si>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</si>
  <si>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</si>
  <si>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</si>
  <si>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</si>
  <si>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</si>
  <si>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</si>
  <si>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</si>
  <si>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</si>
  <si>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</si>
  <si>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</si>
  <si>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</si>
  <si>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</si>
  <si>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</si>
  <si>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</si>
  <si>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</si>
  <si>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</si>
  <si>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</si>
  <si>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</si>
  <si>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</si>
  <si>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</si>
  <si>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</si>
  <si>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</si>
  <si>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</si>
  <si>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</si>
  <si>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</si>
  <si>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</si>
  <si>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</si>
  <si>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</si>
  <si>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</si>
  <si>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</si>
  <si>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</si>
  <si>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</si>
  <si>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</si>
  <si>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</si>
  <si>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</si>
  <si>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</si>
  <si>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</si>
  <si>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</si>
  <si>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</si>
  <si>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</si>
  <si>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</si>
  <si>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</si>
  <si>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</si>
  <si>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</si>
  <si>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</si>
  <si>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</si>
  <si>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</si>
  <si>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</si>
  <si>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</si>
  <si>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</si>
  <si>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</si>
  <si>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</si>
  <si>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</si>
  <si>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</si>
  <si>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</si>
  <si>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</si>
  <si>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</si>
  <si>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</si>
  <si>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</si>
  <si>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</si>
  <si>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</si>
  <si>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</si>
  <si>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</si>
  <si>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</si>
  <si>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</si>
  <si>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</si>
  <si>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</si>
  <si>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</si>
  <si>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</si>
  <si>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</si>
  <si>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</si>
  <si>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</si>
  <si>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</si>
  <si>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</si>
  <si>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</si>
  <si>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</si>
  <si>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</si>
  <si>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</si>
  <si>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</si>
  <si>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</si>
  <si>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</si>
  <si>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</si>
  <si>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</si>
  <si>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</si>
  <si>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</si>
  <si>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</si>
  <si>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</si>
  <si>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</si>
  <si>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</si>
  <si>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</si>
  <si>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</si>
  <si>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</si>
  <si>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</si>
  <si>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</si>
  <si>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</si>
  <si>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</si>
  <si>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</si>
  <si>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</si>
  <si>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</si>
  <si>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</si>
  <si>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</si>
  <si>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</si>
  <si>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</si>
  <si>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</si>
  <si>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</si>
  <si>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</si>
  <si>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</si>
  <si>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</si>
  <si>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</si>
  <si>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</si>
  <si>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</si>
  <si>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</si>
  <si>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</si>
  <si>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</si>
  <si>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</si>
  <si>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</si>
  <si>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</si>
  <si>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</si>
  <si>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</si>
  <si>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</si>
  <si>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</si>
  <si>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</si>
  <si>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</si>
  <si>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</si>
  <si>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</si>
  <si>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</si>
  <si>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</si>
  <si>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</si>
  <si>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</si>
  <si>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</si>
  <si>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</si>
  <si>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</si>
  <si>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</si>
  <si>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</si>
  <si>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</si>
  <si>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</si>
  <si>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</si>
  <si>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</si>
  <si>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</si>
  <si>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</si>
  <si>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</si>
  <si>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</si>
  <si>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</si>
  <si>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</si>
  <si>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</si>
  <si>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</si>
  <si>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</si>
  <si>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</si>
  <si>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</si>
  <si>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</si>
  <si>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</si>
  <si>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</si>
  <si>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</si>
  <si>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</si>
  <si>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</si>
  <si>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</si>
  <si>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</si>
  <si>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</si>
  <si>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</si>
  <si>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</si>
  <si>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</si>
  <si>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</si>
  <si>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</si>
  <si>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</si>
  <si>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</si>
  <si>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</si>
  <si>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</si>
  <si>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</si>
  <si>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</si>
  <si>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</si>
  <si>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</si>
  <si>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</si>
  <si>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</si>
  <si>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</si>
  <si>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</si>
  <si>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</si>
  <si>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</si>
  <si>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</si>
  <si>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</si>
  <si>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</si>
  <si>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</si>
  <si>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</si>
  <si>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</si>
  <si>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</si>
  <si>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</si>
  <si>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</si>
  <si>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</si>
  <si>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</si>
  <si>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</si>
  <si>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</si>
  <si>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</si>
  <si>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</si>
  <si>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</si>
  <si>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</si>
  <si>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</si>
  <si>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</si>
  <si>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</si>
  <si>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</si>
  <si>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</si>
  <si>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</si>
  <si>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</si>
  <si>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</si>
  <si>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</si>
  <si>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</si>
  <si>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</si>
  <si>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</si>
  <si>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</si>
  <si>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</si>
  <si>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</si>
  <si>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</si>
  <si>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</si>
  <si>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</si>
  <si>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</si>
  <si>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</si>
  <si>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</si>
  <si>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</si>
  <si>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</si>
  <si>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</si>
  <si>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</si>
  <si>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</si>
  <si>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</si>
  <si>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</si>
  <si>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</si>
  <si>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</si>
  <si>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</si>
  <si>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</si>
  <si>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</si>
  <si>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</si>
  <si>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</si>
  <si>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</si>
  <si>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</si>
  <si>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</si>
  <si>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</si>
  <si>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</si>
  <si>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</si>
  <si>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</si>
  <si>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</si>
  <si>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</si>
  <si>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</si>
  <si>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</si>
  <si>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</si>
  <si>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</si>
  <si>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</si>
  <si>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</si>
  <si>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</si>
  <si>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</si>
  <si>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</si>
  <si>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</si>
  <si>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</si>
  <si>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</si>
  <si>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</si>
  <si>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</si>
  <si>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</si>
  <si>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</si>
  <si>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</si>
  <si>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</si>
  <si>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</si>
  <si>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</si>
  <si>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</si>
  <si>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</si>
  <si>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</si>
  <si>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</si>
  <si>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</si>
  <si>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</si>
  <si>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</si>
  <si>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</si>
  <si>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</si>
  <si>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</si>
  <si>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</si>
  <si>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</si>
  <si>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</si>
  <si>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</si>
  <si>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</si>
  <si>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</si>
  <si>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</si>
  <si>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</si>
  <si>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</si>
  <si>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</si>
  <si>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</si>
  <si>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</si>
  <si>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</si>
  <si>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</si>
  <si>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</si>
  <si>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</si>
  <si>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</si>
  <si>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</si>
  <si>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</si>
  <si>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</si>
  <si>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</si>
  <si>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</si>
  <si>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</si>
  <si>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</si>
  <si>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</si>
  <si>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</si>
  <si>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</si>
  <si>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</si>
  <si>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</si>
  <si>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</si>
  <si>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</si>
  <si>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</si>
  <si>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</si>
  <si>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</si>
  <si>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</si>
  <si>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</si>
  <si>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</si>
  <si>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</si>
  <si>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</si>
  <si>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</si>
  <si>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</si>
  <si>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</si>
  <si>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</si>
  <si>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</si>
  <si>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</si>
  <si>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</si>
  <si>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</si>
  <si>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</si>
  <si>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</si>
  <si>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</si>
  <si>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</si>
  <si>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</si>
  <si>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</si>
  <si>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</si>
  <si>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</si>
  <si>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</si>
  <si>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</si>
  <si>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</si>
  <si>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</si>
  <si>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</si>
  <si>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</si>
  <si>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</si>
  <si>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</si>
  <si>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</si>
  <si>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</si>
  <si>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</si>
  <si>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</si>
  <si>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</si>
  <si>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</si>
  <si>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</si>
  <si>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</si>
  <si>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</si>
  <si>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</si>
  <si>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</si>
  <si>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</si>
  <si>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</si>
  <si>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</si>
  <si>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</si>
  <si>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</si>
  <si>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</si>
  <si>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</si>
  <si>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</si>
  <si>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</si>
  <si>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</si>
  <si>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</si>
  <si>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</si>
  <si>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</si>
  <si>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</si>
  <si>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</si>
  <si>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</si>
  <si>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</si>
  <si>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</si>
  <si>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</si>
  <si>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</si>
  <si>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</si>
  <si>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</si>
  <si>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</si>
  <si>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</si>
  <si>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</si>
  <si>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</si>
  <si>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</si>
  <si>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</si>
  <si>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</si>
  <si>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</si>
  <si>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</si>
  <si>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</si>
  <si>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</si>
  <si>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</si>
  <si>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</si>
  <si>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</si>
  <si>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</si>
  <si>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</si>
  <si>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</si>
  <si>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</si>
  <si>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</si>
  <si>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</si>
  <si>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</si>
  <si>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</si>
  <si>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</si>
  <si>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</si>
  <si>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</si>
  <si>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</si>
  <si>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</si>
  <si>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</si>
  <si>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</si>
  <si>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</si>
  <si>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</si>
  <si>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</si>
  <si>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</si>
  <si>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</si>
  <si>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</si>
  <si>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</si>
  <si>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</si>
  <si>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</si>
  <si>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</si>
  <si>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</si>
  <si>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</si>
  <si>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</si>
  <si>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</si>
  <si>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</si>
  <si>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</si>
  <si>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</si>
  <si>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</si>
  <si>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</si>
  <si>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</si>
  <si>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</si>
  <si>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</si>
  <si>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</si>
  <si>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</si>
  <si>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</si>
  <si>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</si>
  <si>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</si>
  <si>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</si>
  <si>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</si>
  <si>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</si>
  <si>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</si>
  <si>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</si>
  <si>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</si>
  <si>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</si>
  <si>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</si>
  <si>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</si>
  <si>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</si>
  <si>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</si>
  <si>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</si>
  <si>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</si>
  <si>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</si>
  <si>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</si>
  <si>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</si>
  <si>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</si>
  <si>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</si>
  <si>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</si>
  <si>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</si>
  <si>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</si>
  <si>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</si>
  <si>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</si>
  <si>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</si>
  <si>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</si>
  <si>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</si>
  <si>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</si>
  <si>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</si>
  <si>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</si>
  <si>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</si>
  <si>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</si>
  <si>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</si>
  <si>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</si>
  <si>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</si>
  <si>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</si>
  <si>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</si>
  <si>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</si>
  <si>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</si>
  <si>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</si>
  <si>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</si>
  <si>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</si>
  <si>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</si>
  <si>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</si>
  <si>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</si>
  <si>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</si>
  <si>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</si>
  <si>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</si>
  <si>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</si>
  <si>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</si>
  <si>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</si>
  <si>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</si>
  <si>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</si>
  <si>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</si>
  <si>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</si>
  <si>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</si>
  <si>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</si>
  <si>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</si>
  <si>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</si>
  <si>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</si>
  <si>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</si>
  <si>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</si>
  <si>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</si>
  <si>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</si>
  <si>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</si>
  <si>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</si>
  <si>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</si>
  <si>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</si>
  <si>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</si>
  <si>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</si>
  <si>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</si>
  <si>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</si>
  <si>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</si>
  <si>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</si>
  <si>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</si>
  <si>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</si>
  <si>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</si>
  <si>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</si>
  <si>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</si>
  <si>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</si>
  <si>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</si>
  <si>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</si>
  <si>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</si>
  <si>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</si>
  <si>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</si>
  <si>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</si>
  <si>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</si>
  <si>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</si>
  <si>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</si>
  <si>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</si>
  <si>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</si>
  <si>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</si>
  <si>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</si>
  <si>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</si>
  <si>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</si>
  <si>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</si>
  <si>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</si>
  <si>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</si>
  <si>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</si>
  <si>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</si>
  <si>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</si>
  <si>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</si>
  <si>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</si>
  <si>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</si>
  <si>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</si>
  <si>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</si>
  <si>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</si>
  <si>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</si>
  <si>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</si>
  <si>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</si>
  <si>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</si>
  <si>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</si>
  <si>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</si>
  <si>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</si>
  <si>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</si>
  <si>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</si>
  <si>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</si>
  <si>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</si>
  <si>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</si>
  <si>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</si>
  <si>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</si>
  <si>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</si>
  <si>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</si>
  <si>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</si>
  <si>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</si>
  <si>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</si>
  <si>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</si>
  <si>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</si>
  <si>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</si>
  <si>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</si>
  <si>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</si>
  <si>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</si>
  <si>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</si>
  <si>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</si>
  <si>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</si>
  <si>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</si>
  <si>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</si>
  <si>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</si>
  <si>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</si>
  <si>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</si>
  <si>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</si>
  <si>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</si>
  <si>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</si>
  <si>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</si>
  <si>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</si>
  <si>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</si>
  <si>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</si>
  <si>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</si>
  <si>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</si>
  <si>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</si>
  <si>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</si>
  <si>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</si>
  <si>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</si>
  <si>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</si>
  <si>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</si>
  <si>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</si>
  <si>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</si>
  <si>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</si>
  <si>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</si>
  <si>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</si>
  <si>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</si>
  <si>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</si>
  <si>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</si>
  <si>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</si>
  <si>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</si>
  <si>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</si>
  <si>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</si>
  <si>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</si>
  <si>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</si>
  <si>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</si>
  <si>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</si>
  <si>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</si>
  <si>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</si>
  <si>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</si>
  <si>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</si>
  <si>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</si>
  <si>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</si>
  <si>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</si>
  <si>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</si>
  <si>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</si>
  <si>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</si>
  <si>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</si>
  <si>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</si>
  <si>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</si>
  <si>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</si>
  <si>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</si>
  <si>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</si>
  <si>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</si>
  <si>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</si>
  <si>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</si>
  <si>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</si>
  <si>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</si>
  <si>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</si>
  <si>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</si>
  <si>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</si>
  <si>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</si>
  <si>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</si>
  <si>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</si>
  <si>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</si>
  <si>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</si>
  <si>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</si>
  <si>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</si>
  <si>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</si>
  <si>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</si>
  <si>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</si>
  <si>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</si>
  <si>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</si>
  <si>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</si>
  <si>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</si>
  <si>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</si>
  <si>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</si>
  <si>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</si>
  <si>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</si>
  <si>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</si>
  <si>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</si>
  <si>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</si>
  <si>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</si>
  <si>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</si>
  <si>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</si>
  <si>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</si>
  <si>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</si>
  <si>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</si>
  <si>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</si>
  <si>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</si>
  <si>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</si>
  <si>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</si>
  <si>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</si>
  <si>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</si>
  <si>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</si>
  <si>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</si>
  <si>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</si>
  <si>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</si>
  <si>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</si>
  <si>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</si>
  <si>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</si>
  <si>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</si>
  <si>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</si>
  <si>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</si>
  <si>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</si>
  <si>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</si>
  <si>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</si>
  <si>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</si>
  <si>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</si>
  <si>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</si>
  <si>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</si>
  <si>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</si>
  <si>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</si>
  <si>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</si>
  <si>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</si>
  <si>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</si>
  <si>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</si>
  <si>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</si>
  <si>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</si>
  <si>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</si>
  <si>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</si>
  <si>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</si>
  <si>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</si>
  <si>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</si>
  <si>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</si>
  <si>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</si>
  <si>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</si>
  <si>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</si>
  <si>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</si>
  <si>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</si>
  <si>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</si>
  <si>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</si>
  <si>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</si>
  <si>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</si>
  <si>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</si>
  <si>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</si>
  <si>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</si>
  <si>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</si>
  <si>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</si>
  <si>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</si>
  <si>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</si>
  <si>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</si>
  <si>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</si>
  <si>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</si>
  <si>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</si>
  <si>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</si>
  <si>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</si>
  <si>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</si>
  <si>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</si>
  <si>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</si>
  <si>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</si>
  <si>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</si>
  <si>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</si>
  <si>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</si>
  <si>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</si>
  <si>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</si>
  <si>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</si>
  <si>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</si>
  <si>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</si>
  <si>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</si>
  <si>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</si>
  <si>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</si>
  <si>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</si>
  <si>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</si>
  <si>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</si>
  <si>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</si>
  <si>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</si>
  <si>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</si>
  <si>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</si>
  <si>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</si>
  <si>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</si>
  <si>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</si>
  <si>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</si>
  <si>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</si>
  <si>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</si>
  <si>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</si>
  <si>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</si>
  <si>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</si>
  <si>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</si>
  <si>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</si>
  <si>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</si>
  <si>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</si>
  <si>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</si>
  <si>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</si>
  <si>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</si>
  <si>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</si>
  <si>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</si>
  <si>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</si>
  <si>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</si>
  <si>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</si>
  <si>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</si>
  <si>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</si>
  <si>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</si>
  <si>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</si>
  <si>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</si>
  <si>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</si>
  <si>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</si>
  <si>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</si>
  <si>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</si>
  <si>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</si>
  <si>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</si>
  <si>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</si>
  <si>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</si>
  <si>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</si>
  <si>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</si>
  <si>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</si>
  <si>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</si>
  <si>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</si>
  <si>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</si>
  <si>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</si>
  <si>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</si>
  <si>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</si>
  <si>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</si>
  <si>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</si>
  <si>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</si>
  <si>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</si>
  <si>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</si>
  <si>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</si>
  <si>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</si>
  <si>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</si>
  <si>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</si>
  <si>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</si>
  <si>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</si>
  <si>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</si>
  <si>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</si>
  <si>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</si>
  <si>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</si>
  <si>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</si>
  <si>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</si>
  <si>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</si>
  <si>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</si>
  <si>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</si>
  <si>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</si>
  <si>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</si>
  <si>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</si>
  <si>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</si>
  <si>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</si>
  <si>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</si>
  <si>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</si>
  <si>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</si>
  <si>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</si>
  <si>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</si>
  <si>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</si>
  <si>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</si>
  <si>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</si>
  <si>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</si>
  <si>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</si>
  <si>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</si>
  <si>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</si>
  <si>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</si>
  <si>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</si>
  <si>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</si>
  <si>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</si>
  <si>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</si>
  <si>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</si>
  <si>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</si>
  <si>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</si>
  <si>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</si>
  <si>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</si>
  <si>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</si>
  <si>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</si>
  <si>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</si>
  <si>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</si>
  <si>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</si>
  <si>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</si>
  <si>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</si>
  <si>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</si>
  <si>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</si>
  <si>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</si>
  <si>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</si>
  <si>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</si>
  <si>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</si>
  <si>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</si>
  <si>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</si>
  <si>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</si>
  <si>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</si>
  <si>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</si>
  <si>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</si>
  <si>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</si>
  <si>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</si>
  <si>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</si>
  <si>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</si>
  <si>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</si>
  <si>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</si>
  <si>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</si>
  <si>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</si>
  <si>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</si>
  <si>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</si>
  <si>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</si>
  <si>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</si>
  <si>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</si>
  <si>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</si>
  <si>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</si>
  <si>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</si>
  <si>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</si>
  <si>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</si>
  <si>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</si>
  <si>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</si>
  <si>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</si>
  <si>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</si>
  <si>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</si>
  <si>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</si>
  <si>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</si>
  <si>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</si>
  <si>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</si>
  <si>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</si>
  <si>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</si>
  <si>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</si>
  <si>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</si>
  <si>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</si>
  <si>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</si>
  <si>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</si>
  <si>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</si>
  <si>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</si>
  <si>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</si>
  <si>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</si>
  <si>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</si>
  <si>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</si>
  <si>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</si>
  <si>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</si>
  <si>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</si>
  <si>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</si>
  <si>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</si>
  <si>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</si>
  <si>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</si>
  <si>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</si>
  <si>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</si>
  <si>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</si>
  <si>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</si>
  <si>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</si>
  <si>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</si>
  <si>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</si>
  <si>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</si>
  <si>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</si>
  <si>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</si>
  <si>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</si>
  <si>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</si>
  <si>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</si>
  <si>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</si>
  <si>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</si>
  <si>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</si>
  <si>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</si>
  <si>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</si>
  <si>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</si>
  <si>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</si>
  <si>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</si>
  <si>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</si>
  <si>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</si>
  <si>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</si>
  <si>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</si>
  <si>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</si>
  <si>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</si>
  <si>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</si>
  <si>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</si>
  <si>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</si>
  <si>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</si>
  <si>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</si>
  <si>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</si>
  <si>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</si>
  <si>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</si>
  <si>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</si>
  <si>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</si>
  <si>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</si>
  <si>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</si>
  <si>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</si>
  <si>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</si>
  <si>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</si>
  <si>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</si>
  <si>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</si>
  <si>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</si>
  <si>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</si>
  <si>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</si>
  <si>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</si>
  <si>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</si>
  <si>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</si>
  <si>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</si>
  <si>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</si>
  <si>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</si>
  <si>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</si>
  <si>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</si>
  <si>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</si>
  <si>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</si>
  <si>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</si>
  <si>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</si>
  <si>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</si>
  <si>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</si>
  <si>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</si>
  <si>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</si>
  <si>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</si>
  <si>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</si>
  <si>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</si>
  <si>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</si>
  <si>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</si>
  <si>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</si>
  <si>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</si>
  <si>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</si>
  <si>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</si>
  <si>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</si>
  <si>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</si>
  <si>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</si>
  <si>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</si>
  <si>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</si>
  <si>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</si>
  <si>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</si>
  <si>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</si>
  <si>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</si>
  <si>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</si>
  <si>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</si>
  <si>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</si>
  <si>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</si>
  <si>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</si>
  <si>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</si>
  <si>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</si>
  <si>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</si>
  <si>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</si>
  <si>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</si>
  <si>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</si>
  <si>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</si>
  <si>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</si>
  <si>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</si>
  <si>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</si>
  <si>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</si>
  <si>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</si>
  <si>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</si>
  <si>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</si>
  <si>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</si>
  <si>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</si>
  <si>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</si>
  <si>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</si>
  <si>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</si>
  <si>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</si>
  <si>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</si>
  <si>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</si>
  <si>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</si>
  <si>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</si>
  <si>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</si>
  <si>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</si>
  <si>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</si>
  <si>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</si>
  <si>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</si>
  <si>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</si>
  <si>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</si>
  <si>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</si>
  <si>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</si>
  <si>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</si>
  <si>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</si>
  <si>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</si>
  <si>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</si>
  <si>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</si>
  <si>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</si>
  <si>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</si>
  <si>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</si>
  <si>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</si>
  <si>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</si>
  <si>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</si>
  <si>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</si>
  <si>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</si>
  <si>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</si>
  <si>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</si>
  <si>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</si>
  <si>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</si>
  <si>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</si>
  <si>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</si>
  <si>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</si>
  <si>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</si>
  <si>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</si>
  <si>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</si>
  <si>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</si>
  <si>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</si>
  <si>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</si>
  <si>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</si>
  <si>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</si>
  <si>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</si>
  <si>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</si>
  <si>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</si>
  <si>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</si>
  <si>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</si>
  <si>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</si>
  <si>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</si>
  <si>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</si>
  <si>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</si>
  <si>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</si>
  <si>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</si>
  <si>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</si>
  <si>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</si>
  <si>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</si>
  <si>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</si>
  <si>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</si>
  <si>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</si>
  <si>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</si>
  <si>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</si>
  <si>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</si>
  <si>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</si>
  <si>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</si>
  <si>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</si>
  <si>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</si>
  <si>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</si>
  <si>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</si>
  <si>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</si>
  <si>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</si>
  <si>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</si>
  <si>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</si>
  <si>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</si>
  <si>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</si>
  <si>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</si>
  <si>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</si>
  <si>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</si>
  <si>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</si>
  <si>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</si>
  <si>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</si>
  <si>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</si>
  <si>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</si>
  <si>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</si>
  <si>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</si>
  <si>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</si>
  <si>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</si>
  <si>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</si>
  <si>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</si>
  <si>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</si>
  <si>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</si>
  <si>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</si>
  <si>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</si>
  <si>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</si>
  <si>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</si>
  <si>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</si>
  <si>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</si>
  <si>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</si>
  <si>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</si>
  <si>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</si>
  <si>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</si>
  <si>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</si>
  <si>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</si>
  <si>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</si>
  <si>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</si>
  <si>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</si>
  <si>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</si>
  <si>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</si>
  <si>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</si>
  <si>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</si>
  <si>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</si>
  <si>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</si>
  <si>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</si>
  <si>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</si>
  <si>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</si>
  <si>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</si>
  <si>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</si>
  <si>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</si>
  <si>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</si>
  <si>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</si>
  <si>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</si>
  <si>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</si>
  <si>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</si>
  <si>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</si>
  <si>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</si>
  <si>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</si>
  <si>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</si>
  <si>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</si>
  <si>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</si>
  <si>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</si>
  <si>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</si>
  <si>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</si>
  <si>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</si>
  <si>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</si>
  <si>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</si>
  <si>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</si>
  <si>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</si>
  <si>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</si>
  <si>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</si>
  <si>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</si>
  <si>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</si>
  <si>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</si>
  <si>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</si>
  <si>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</si>
  <si>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</si>
  <si>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</si>
  <si>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</si>
  <si>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</si>
  <si>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</si>
  <si>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</si>
  <si>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</si>
  <si>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</si>
  <si>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</si>
  <si>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</si>
  <si>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</si>
  <si>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</si>
  <si>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</si>
  <si>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</si>
  <si>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</si>
  <si>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</si>
  <si>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</si>
  <si>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</si>
  <si>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</si>
  <si>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</si>
  <si>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</si>
  <si>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</si>
  <si>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</si>
  <si>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</si>
  <si>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</si>
  <si>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</si>
  <si>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</si>
  <si>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</si>
  <si>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</si>
  <si>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</si>
  <si>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</si>
  <si>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</si>
  <si>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</si>
  <si>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</si>
  <si>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</si>
  <si>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</si>
  <si>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</si>
  <si>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</si>
  <si>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</si>
  <si>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</si>
  <si>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</si>
  <si>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</si>
  <si>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</si>
  <si>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</si>
  <si>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</si>
  <si>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</si>
  <si>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</si>
  <si>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</si>
  <si>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</si>
  <si>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</si>
  <si>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</si>
  <si>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</si>
  <si>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</si>
  <si>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</si>
  <si>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</si>
  <si>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</si>
  <si>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</si>
  <si>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</si>
  <si>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</si>
  <si>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</si>
  <si>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</si>
  <si>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</si>
  <si>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</si>
  <si>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</si>
  <si>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</si>
  <si>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</si>
  <si>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</si>
  <si>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</si>
  <si>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</si>
  <si>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</si>
  <si>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</si>
  <si>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</si>
  <si>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</si>
  <si>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</si>
  <si>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</si>
  <si>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</si>
  <si>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</si>
  <si>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</si>
  <si>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</si>
  <si>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</si>
  <si>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</si>
  <si>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</si>
  <si>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</si>
  <si>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</si>
  <si>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</si>
  <si>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</si>
  <si>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</si>
  <si>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</si>
  <si>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</si>
  <si>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</si>
  <si>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</si>
  <si>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</si>
  <si>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</si>
  <si>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</si>
  <si>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</si>
  <si>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</si>
  <si>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</si>
  <si>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</si>
  <si>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</si>
  <si>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</si>
  <si>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</si>
  <si>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</si>
  <si>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</si>
  <si>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</si>
  <si>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</si>
  <si>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</si>
  <si>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</si>
  <si>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</si>
  <si>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</si>
  <si>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</si>
  <si>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</si>
  <si>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</si>
  <si>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</si>
  <si>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</si>
  <si>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</si>
  <si>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</si>
  <si>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</si>
  <si>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</si>
  <si>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</si>
  <si>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</si>
  <si>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</si>
  <si>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</si>
  <si>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</si>
  <si>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</si>
  <si>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</si>
  <si>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</si>
  <si>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</si>
  <si>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</si>
  <si>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</si>
  <si>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</si>
  <si>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</si>
  <si>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</si>
  <si>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</si>
  <si>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</si>
  <si>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</si>
  <si>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</si>
  <si>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</si>
  <si>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</si>
  <si>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</si>
  <si>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</si>
  <si>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</si>
  <si>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</si>
  <si>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</si>
  <si>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</si>
  <si>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</si>
  <si>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</si>
  <si>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</si>
  <si>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</si>
  <si>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</si>
  <si>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</si>
  <si>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</si>
  <si>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</si>
  <si>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</si>
  <si>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</si>
  <si>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</si>
  <si>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</si>
  <si>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</si>
  <si>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</si>
  <si>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</si>
  <si>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</si>
  <si>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</si>
  <si>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</si>
  <si>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</si>
  <si>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</si>
  <si>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</si>
  <si>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</si>
  <si>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</si>
  <si>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</si>
  <si>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</si>
  <si>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</si>
  <si>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</si>
  <si>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</si>
  <si>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</si>
  <si>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</si>
  <si>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</si>
  <si>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</si>
  <si>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</si>
  <si>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</si>
  <si>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</si>
  <si>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</si>
  <si>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</si>
  <si>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</si>
  <si>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</si>
  <si>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</si>
  <si>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</si>
  <si>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</si>
  <si>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</si>
  <si>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</si>
  <si>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</si>
  <si>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</si>
  <si>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</si>
  <si>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</si>
  <si>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</si>
  <si>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</si>
  <si>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</si>
  <si>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</si>
  <si>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</si>
  <si>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</si>
  <si>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</si>
  <si>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</si>
  <si>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</si>
  <si>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</si>
  <si>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</si>
  <si>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</si>
  <si>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</si>
  <si>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</si>
  <si>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</si>
  <si>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</si>
  <si>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</si>
  <si>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</si>
  <si>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</si>
  <si>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</si>
  <si>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</si>
  <si>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</si>
  <si>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</si>
  <si>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</si>
  <si>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</si>
  <si>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</si>
  <si>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</si>
  <si>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</si>
  <si>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</si>
  <si>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</si>
  <si>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</si>
  <si>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</si>
  <si>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</si>
  <si>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</si>
  <si>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</si>
  <si>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</si>
  <si>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</si>
  <si>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</si>
  <si>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</si>
  <si>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</si>
  <si>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</si>
  <si>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</si>
  <si>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</si>
  <si>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</si>
  <si>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</si>
  <si>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</si>
  <si>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</si>
  <si>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</si>
  <si>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</si>
  <si>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</si>
  <si>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</si>
  <si>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</si>
  <si>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</si>
  <si>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</si>
  <si>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</si>
  <si>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</si>
  <si>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</si>
  <si>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</si>
  <si>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</si>
  <si>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</si>
  <si>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</si>
  <si>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</si>
  <si>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</si>
  <si>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</si>
  <si>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</si>
  <si>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</si>
  <si>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</si>
  <si>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</si>
  <si>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</si>
  <si>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</si>
  <si>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</si>
  <si>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</si>
  <si>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</si>
  <si>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</si>
  <si>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</si>
  <si>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</si>
  <si>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</si>
  <si>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</si>
  <si>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</si>
  <si>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</si>
  <si>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</si>
  <si>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</si>
  <si>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</si>
  <si>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</si>
  <si>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</si>
  <si>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</si>
  <si>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</si>
  <si>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</si>
  <si>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</si>
  <si>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</si>
  <si>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</si>
  <si>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</si>
  <si>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</si>
  <si>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</si>
  <si>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</si>
  <si>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</si>
  <si>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</si>
  <si>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</si>
  <si>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</si>
  <si>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</si>
  <si>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</si>
  <si>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</si>
  <si>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</si>
  <si>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</si>
  <si>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</si>
  <si>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</si>
  <si>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</si>
  <si>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</si>
  <si>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</si>
  <si>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</si>
  <si>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</si>
  <si>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</si>
  <si>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</si>
  <si>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</si>
  <si>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</si>
  <si>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</si>
  <si>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</si>
  <si>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</si>
  <si>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</si>
  <si>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</si>
  <si>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</si>
  <si>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</si>
  <si>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</si>
  <si>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</si>
  <si>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</si>
  <si>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</si>
  <si>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</si>
  <si>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</si>
  <si>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</si>
  <si>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</si>
  <si>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</si>
  <si>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</si>
  <si>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</si>
  <si>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</si>
  <si>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</si>
  <si>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</si>
  <si>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</si>
  <si>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</si>
  <si>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</si>
  <si>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</si>
  <si>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</si>
  <si>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</si>
  <si>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</si>
  <si>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</si>
  <si>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</si>
  <si>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</si>
  <si>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</si>
  <si>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</si>
  <si>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</si>
  <si>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</si>
  <si>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</si>
  <si>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</si>
  <si>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</si>
  <si>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</si>
  <si>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</si>
  <si>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</si>
  <si>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</si>
  <si>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</si>
  <si>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</si>
  <si>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</si>
  <si>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</si>
  <si>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</si>
  <si>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</si>
  <si>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</si>
  <si>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</si>
  <si>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</si>
  <si>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</si>
  <si>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</si>
  <si>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</si>
  <si>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</si>
  <si>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</si>
  <si>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</si>
  <si>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</si>
  <si>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</si>
  <si>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</si>
  <si>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</si>
  <si>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</si>
  <si>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</si>
  <si>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</si>
  <si>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</si>
  <si>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</si>
  <si>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</si>
  <si>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</si>
  <si>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</si>
  <si>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</si>
  <si>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</si>
  <si>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</si>
  <si>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</si>
  <si>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</si>
  <si>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</si>
  <si>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</si>
  <si>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</si>
  <si>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</si>
  <si>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</si>
  <si>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</si>
  <si>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</si>
  <si>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</si>
  <si>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</si>
  <si>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</si>
  <si>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</si>
  <si>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</si>
  <si>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</si>
  <si>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</si>
  <si>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</si>
  <si>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</si>
  <si>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</si>
  <si>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</si>
  <si>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</si>
  <si>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</si>
  <si>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</si>
  <si>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</si>
  <si>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</si>
  <si>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</si>
  <si>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</si>
  <si>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</si>
  <si>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</si>
  <si>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</si>
  <si>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</si>
  <si>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</si>
  <si>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</si>
  <si>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</si>
  <si>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</si>
  <si>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</si>
  <si>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</si>
  <si>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</si>
  <si>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</si>
  <si>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</si>
  <si>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</si>
  <si>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</si>
  <si>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</si>
  <si>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</si>
  <si>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</si>
  <si>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</si>
  <si>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</si>
  <si>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</si>
  <si>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</si>
  <si>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</si>
  <si>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</si>
  <si>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</si>
  <si>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</si>
  <si>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</si>
  <si>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</si>
  <si>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</si>
  <si>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</si>
  <si>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</si>
  <si>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</si>
  <si>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</si>
  <si>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</si>
  <si>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</si>
  <si>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</si>
  <si>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</si>
  <si>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</si>
  <si>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</si>
  <si>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</si>
  <si>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</si>
  <si>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</si>
  <si>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</si>
  <si>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</si>
  <si>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</si>
  <si>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</si>
  <si>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</si>
  <si>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</si>
  <si>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</si>
  <si>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</si>
  <si>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</si>
  <si>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</si>
  <si>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</si>
  <si>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</si>
  <si>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</si>
  <si>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</si>
  <si>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</si>
  <si>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</si>
  <si>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</si>
  <si>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</si>
  <si>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</si>
  <si>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</si>
  <si>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</si>
  <si>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</si>
  <si>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</si>
  <si>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</si>
  <si>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</si>
  <si>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</si>
  <si>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</si>
  <si>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</si>
  <si>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</si>
  <si>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</si>
  <si>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</si>
  <si>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</si>
  <si>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</si>
  <si>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</si>
  <si>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</si>
  <si>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</si>
  <si>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</si>
  <si>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</si>
  <si>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</si>
  <si>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</si>
  <si>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</si>
  <si>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</si>
  <si>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</si>
  <si>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</si>
  <si>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</si>
  <si>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</si>
  <si>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</si>
  <si>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</si>
  <si>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</si>
  <si>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</si>
  <si>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</si>
  <si>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</si>
  <si>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</si>
  <si>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</si>
  <si>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</si>
  <si>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</si>
  <si>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</si>
  <si>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</si>
  <si>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</si>
  <si>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</si>
  <si>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</si>
  <si>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</si>
  <si>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</si>
  <si>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</si>
  <si>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</si>
  <si>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</si>
  <si>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</si>
  <si>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</si>
  <si>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</si>
  <si>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</si>
  <si>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</si>
  <si>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</si>
  <si>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</si>
  <si>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</si>
  <si>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</si>
  <si>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</si>
  <si>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</si>
  <si>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</si>
  <si>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</si>
  <si>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</si>
  <si>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</si>
  <si>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</si>
  <si>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</si>
  <si>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</si>
  <si>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</si>
  <si>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</si>
  <si>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</si>
  <si>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</si>
  <si>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</si>
  <si>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</si>
  <si>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</si>
  <si>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</si>
  <si>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</si>
  <si>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</si>
  <si>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</si>
  <si>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</si>
  <si>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</si>
  <si>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</si>
  <si>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</si>
  <si>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</si>
  <si>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</si>
  <si>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</si>
  <si>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</si>
  <si>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</si>
  <si>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</si>
  <si>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</si>
  <si>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</si>
  <si>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</si>
  <si>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</si>
  <si>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</si>
  <si>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</si>
  <si>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</si>
  <si>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</si>
  <si>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</si>
  <si>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</si>
  <si>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</si>
  <si>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</si>
  <si>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</si>
  <si>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</si>
  <si>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</si>
  <si>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</si>
  <si>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</si>
  <si>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</si>
  <si>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</si>
  <si>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</si>
  <si>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</si>
  <si>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</si>
  <si>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</si>
  <si>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</si>
  <si>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</si>
  <si>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</si>
  <si>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</si>
  <si>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</si>
  <si>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</si>
  <si>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</si>
  <si>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</si>
  <si>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</si>
  <si>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</si>
  <si>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</si>
  <si>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</si>
  <si>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</si>
  <si>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</si>
  <si>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</si>
  <si>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</si>
  <si>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</si>
  <si>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</si>
  <si>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</si>
  <si>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</si>
  <si>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</si>
  <si>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</si>
  <si>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</si>
  <si>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</si>
  <si>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</si>
  <si>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</si>
  <si>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</si>
  <si>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</si>
  <si>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</si>
  <si>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</si>
  <si>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</si>
  <si>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</si>
  <si>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</si>
  <si>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</si>
  <si>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</si>
  <si>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</si>
  <si>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</si>
  <si>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</si>
  <si>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</si>
  <si>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</si>
  <si>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</si>
  <si>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</si>
  <si>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</si>
  <si>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</si>
  <si>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</si>
  <si>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</si>
  <si>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</si>
  <si>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</si>
  <si>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</si>
  <si>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</si>
  <si>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</si>
  <si>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</si>
  <si>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</si>
  <si>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</si>
  <si>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</si>
  <si>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</si>
  <si>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</si>
  <si>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</si>
  <si>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</si>
  <si>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</si>
  <si>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</si>
  <si>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</si>
  <si>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</si>
  <si>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</si>
  <si>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</si>
  <si>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</si>
  <si>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</si>
  <si>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</si>
  <si>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</si>
  <si>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</si>
  <si>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</si>
  <si>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</si>
  <si>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</si>
  <si>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</si>
  <si>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</si>
  <si>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</si>
  <si>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</si>
  <si>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</si>
  <si>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</si>
  <si>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</si>
  <si>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</si>
  <si>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</si>
  <si>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</si>
  <si>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</si>
  <si>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</si>
  <si>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</si>
  <si>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</si>
  <si>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</si>
  <si>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</si>
  <si>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</si>
  <si>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</si>
  <si>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</si>
  <si>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</si>
  <si>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</si>
  <si>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</si>
  <si>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</si>
  <si>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</si>
  <si>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</si>
  <si>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</si>
  <si>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</si>
  <si>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</si>
  <si>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</si>
  <si>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</si>
  <si>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</si>
  <si>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</si>
  <si>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</si>
  <si>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</si>
  <si>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</si>
  <si>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</si>
  <si>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</si>
  <si>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</si>
  <si>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</si>
  <si>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</si>
  <si>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</si>
  <si>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</si>
  <si>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</si>
  <si>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</si>
  <si>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</si>
  <si>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</si>
  <si>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</si>
  <si>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</si>
  <si>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</si>
  <si>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</si>
  <si>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</si>
  <si>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</si>
  <si>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</si>
  <si>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</si>
  <si>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</si>
  <si>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</si>
  <si>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</si>
  <si>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</si>
  <si>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</si>
  <si>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</si>
  <si>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</si>
  <si>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</si>
  <si>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</si>
  <si>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</si>
  <si>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</si>
  <si>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</si>
  <si>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</si>
  <si>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</si>
  <si>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</si>
  <si>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</si>
  <si>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</si>
  <si>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</si>
  <si>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</si>
  <si>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</si>
  <si>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</si>
  <si>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</si>
  <si>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</si>
  <si>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</si>
  <si>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</si>
  <si>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</si>
  <si>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</si>
  <si>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</si>
  <si>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</si>
  <si>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</si>
  <si>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</si>
  <si>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</si>
  <si>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</si>
  <si>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</si>
  <si>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</si>
  <si>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</si>
  <si>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</si>
  <si>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</si>
  <si>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</si>
  <si>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</si>
  <si>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</si>
  <si>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</si>
  <si>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</si>
  <si>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</si>
  <si>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</si>
  <si>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</si>
  <si>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</si>
  <si>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</si>
  <si>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</si>
  <si>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</si>
  <si>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</si>
  <si>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</si>
  <si>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</si>
  <si>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</si>
  <si>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</si>
  <si>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</si>
  <si>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</si>
  <si>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</si>
  <si>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</si>
  <si>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</si>
  <si>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</si>
  <si>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</si>
  <si>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</si>
  <si>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</si>
  <si>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</si>
  <si>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</si>
  <si>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</si>
  <si>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</si>
  <si>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</si>
  <si>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</si>
  <si>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</si>
  <si>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</si>
  <si>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</si>
  <si>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</si>
  <si>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</si>
  <si>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</si>
  <si>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</si>
  <si>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</si>
  <si>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</si>
  <si>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</si>
  <si>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</si>
  <si>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</si>
  <si>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</si>
  <si>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</si>
  <si>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</si>
  <si>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</si>
  <si>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</si>
  <si>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</si>
  <si>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</si>
  <si>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</si>
  <si>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</si>
  <si>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</si>
  <si>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</si>
  <si>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</si>
  <si>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</si>
  <si>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</si>
  <si>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</si>
  <si>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</si>
  <si>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</si>
  <si>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</si>
  <si>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</si>
  <si>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</si>
  <si>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</si>
  <si>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</si>
  <si>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</si>
  <si>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</si>
  <si>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</si>
  <si>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</si>
  <si>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</si>
  <si>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</si>
  <si>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</si>
  <si>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</si>
  <si>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</si>
  <si>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</si>
  <si>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</si>
  <si>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</si>
  <si>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</si>
  <si>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</si>
  <si>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</si>
  <si>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</si>
  <si>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</si>
  <si>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</si>
  <si>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</si>
  <si>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</si>
  <si>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</si>
  <si>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</si>
  <si>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</si>
  <si>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</si>
  <si>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</si>
  <si>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</si>
  <si>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</si>
  <si>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</si>
  <si>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</si>
  <si>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</si>
  <si>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</si>
  <si>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</si>
  <si>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</si>
  <si>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</si>
  <si>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</si>
  <si>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</si>
  <si>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</si>
  <si>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</si>
  <si>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</si>
  <si>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</si>
  <si>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</si>
  <si>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</si>
  <si>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</si>
  <si>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</si>
  <si>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</si>
  <si>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</si>
  <si>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</si>
  <si>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</si>
  <si>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</si>
  <si>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</si>
  <si>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</si>
  <si>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</si>
  <si>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</si>
  <si>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</si>
  <si>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</si>
  <si>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</si>
  <si>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</si>
  <si>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</si>
  <si>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</si>
  <si>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</si>
  <si>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</si>
  <si>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</si>
  <si>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</si>
  <si>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</si>
  <si>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</si>
  <si>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</si>
  <si>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</si>
  <si>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</si>
  <si>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</si>
  <si>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</si>
  <si>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</si>
  <si>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</si>
  <si>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</si>
  <si>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</si>
  <si>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</si>
  <si>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</si>
  <si>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</si>
  <si>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</si>
  <si>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</si>
  <si>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</si>
  <si>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</si>
  <si>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</si>
  <si>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</si>
  <si>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</si>
  <si>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</si>
  <si>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</si>
  <si>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</si>
  <si>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</si>
  <si>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</si>
  <si>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</si>
  <si>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</si>
  <si>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</si>
  <si>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</si>
  <si>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</si>
  <si>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</si>
  <si>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</si>
  <si>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</si>
  <si>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</si>
  <si>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</si>
  <si>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</si>
  <si>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</si>
  <si>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</si>
  <si>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</si>
  <si>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</si>
  <si>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</si>
  <si>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</si>
  <si>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</si>
  <si>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</si>
  <si>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</si>
  <si>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</si>
  <si>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</si>
  <si>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</si>
  <si>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</si>
  <si>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</si>
  <si>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</si>
  <si>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</si>
  <si>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</si>
  <si>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</si>
  <si>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</si>
  <si>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</si>
  <si>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</si>
  <si>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</si>
  <si>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</si>
  <si>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</si>
  <si>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</si>
  <si>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</si>
  <si>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</si>
  <si>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</si>
  <si>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</si>
  <si>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</si>
  <si>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</si>
  <si>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</si>
  <si>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</si>
  <si>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</si>
  <si>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</si>
  <si>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</si>
  <si>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</si>
  <si>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</si>
  <si>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</si>
  <si>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</si>
  <si>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</si>
  <si>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</si>
  <si>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</si>
  <si>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</si>
  <si>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</si>
  <si>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</si>
  <si>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</si>
  <si>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</si>
  <si>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</si>
  <si>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</si>
  <si>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</si>
  <si>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</si>
  <si>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</si>
  <si>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</si>
  <si>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</si>
  <si>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</si>
  <si>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</si>
  <si>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</si>
  <si>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</si>
  <si>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</si>
  <si>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</si>
  <si>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</si>
  <si>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</si>
  <si>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</si>
  <si>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</si>
  <si>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</si>
  <si>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</si>
  <si>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</si>
  <si>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</si>
  <si>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</si>
  <si>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</si>
  <si>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</si>
  <si>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</si>
  <si>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</si>
  <si>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</si>
  <si>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</si>
  <si>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</si>
  <si>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</si>
  <si>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</si>
  <si>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</si>
  <si>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</si>
  <si>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</si>
  <si>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</si>
  <si>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</si>
  <si>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</si>
  <si>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</si>
  <si>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</si>
  <si>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</si>
  <si>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</si>
  <si>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</si>
  <si>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</si>
  <si>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</si>
  <si>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</si>
  <si>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</si>
  <si>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</si>
  <si>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</si>
  <si>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</si>
  <si>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</si>
  <si>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</si>
  <si>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</si>
  <si>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</si>
  <si>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</si>
  <si>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</si>
  <si>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</si>
  <si>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</si>
  <si>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</si>
  <si>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</si>
  <si>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</si>
  <si>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</si>
  <si>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</si>
  <si>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</si>
  <si>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</si>
  <si>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</si>
  <si>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</si>
  <si>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</si>
  <si>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</si>
  <si>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</si>
  <si>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</si>
  <si>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</si>
  <si>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</si>
  <si>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</si>
  <si>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</si>
  <si>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</si>
  <si>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</si>
  <si>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</si>
  <si>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</si>
  <si>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</si>
  <si>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</si>
  <si>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</si>
  <si>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</si>
  <si>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</si>
  <si>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</si>
  <si>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</si>
  <si>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</si>
  <si>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</si>
  <si>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</si>
  <si>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</si>
  <si>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</si>
  <si>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</si>
  <si>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</si>
  <si>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</si>
  <si>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</si>
  <si>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</si>
  <si>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</si>
  <si>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</si>
  <si>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</si>
  <si>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</si>
  <si>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</si>
  <si>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</si>
  <si>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</si>
  <si>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</si>
  <si>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</si>
  <si>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</si>
  <si>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</si>
  <si>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</si>
  <si>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</si>
  <si>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</si>
  <si>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</si>
  <si>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</si>
  <si>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</si>
  <si>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</si>
  <si>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</si>
  <si>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</si>
  <si>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</si>
  <si>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</si>
  <si>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</si>
  <si>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</si>
  <si>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</si>
  <si>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</si>
  <si>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</si>
  <si>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</si>
  <si>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</si>
  <si>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</si>
  <si>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</si>
  <si>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</si>
  <si>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</si>
  <si>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</si>
  <si>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</si>
  <si>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</si>
  <si>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</si>
  <si>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</si>
  <si>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</si>
  <si>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</si>
  <si>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</si>
  <si>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</si>
  <si>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</si>
  <si>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</si>
  <si>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</si>
  <si>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</si>
  <si>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</si>
  <si>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</si>
  <si>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</si>
  <si>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</si>
  <si>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</si>
  <si>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</si>
  <si>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</si>
  <si>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</si>
  <si>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</si>
  <si>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</si>
  <si>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</si>
  <si>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</si>
  <si>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</si>
  <si>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</si>
  <si>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</si>
  <si>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</si>
  <si>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</si>
  <si>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</si>
  <si>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</si>
  <si>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</si>
  <si>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</si>
  <si>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</si>
  <si>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</si>
  <si>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</si>
  <si>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</si>
  <si>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</si>
  <si>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</si>
  <si>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</si>
  <si>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</si>
  <si>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</si>
  <si>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</si>
  <si>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</si>
  <si>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</si>
  <si>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</si>
  <si>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</si>
  <si>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</si>
  <si>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</si>
  <si>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</si>
  <si>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</si>
  <si>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</si>
  <si>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</si>
  <si>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</si>
  <si>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</si>
  <si>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</si>
  <si>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</si>
  <si>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</si>
  <si>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</si>
  <si>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</si>
  <si>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</si>
  <si>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</si>
  <si>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</si>
  <si>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</si>
  <si>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</si>
  <si>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</si>
  <si>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</si>
  <si>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</si>
  <si>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</si>
  <si>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</si>
  <si>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</si>
  <si>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</si>
  <si>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</si>
  <si>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</si>
  <si>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</si>
  <si>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</si>
  <si>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</si>
  <si>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</si>
  <si>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</si>
  <si>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</si>
  <si>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</si>
  <si>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</si>
  <si>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</si>
  <si>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</si>
  <si>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</si>
  <si>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</si>
  <si>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</si>
  <si>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</si>
  <si>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</si>
  <si>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</si>
  <si>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</si>
  <si>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</si>
  <si>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</si>
  <si>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</si>
  <si>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</si>
  <si>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</si>
  <si>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</si>
  <si>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</si>
  <si>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</si>
  <si>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</si>
  <si>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</si>
  <si>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</si>
  <si>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</si>
  <si>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</si>
  <si>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</si>
  <si>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</si>
  <si>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</si>
  <si>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</si>
  <si>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</si>
  <si>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</si>
  <si>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</si>
  <si>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</si>
  <si>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</si>
  <si>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</si>
  <si>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</si>
  <si>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</si>
  <si>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</si>
  <si>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</si>
  <si>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</si>
  <si>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</si>
  <si>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</si>
  <si>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</si>
  <si>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</si>
  <si>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</si>
  <si>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</si>
  <si>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</si>
  <si>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</si>
  <si>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</si>
  <si>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</si>
  <si>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</si>
  <si>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</si>
  <si>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</si>
  <si>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</si>
  <si>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</si>
  <si>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</si>
  <si>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</si>
  <si>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</si>
  <si>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</si>
  <si>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</si>
  <si>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</si>
  <si>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</si>
  <si>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</si>
  <si>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</si>
  <si>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</si>
  <si>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</si>
  <si>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</si>
  <si>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</si>
  <si>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</si>
  <si>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</si>
  <si>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</si>
  <si>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</si>
  <si>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</si>
  <si>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</si>
  <si>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</si>
  <si>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</si>
  <si>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</si>
  <si>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</si>
  <si>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</si>
  <si>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</si>
  <si>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</si>
  <si>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</si>
  <si>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</si>
  <si>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</si>
  <si>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</si>
  <si>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</si>
  <si>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</si>
  <si>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</si>
  <si>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</si>
  <si>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</si>
  <si>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</si>
  <si>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</si>
  <si>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</si>
  <si>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</si>
  <si>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</si>
  <si>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</si>
  <si>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</si>
  <si>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</si>
  <si>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</si>
  <si>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</si>
  <si>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</si>
  <si>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</si>
  <si>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</si>
  <si>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</si>
  <si>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</si>
  <si>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</si>
  <si>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</si>
  <si>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</si>
  <si>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</si>
  <si>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</si>
  <si>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</si>
  <si>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</si>
  <si>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</si>
  <si>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</si>
  <si>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</si>
  <si>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</si>
  <si>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</si>
  <si>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</si>
  <si>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</si>
  <si>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</si>
  <si>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</si>
  <si>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</si>
  <si>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</si>
  <si>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</si>
  <si>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</si>
  <si>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</si>
  <si>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</si>
  <si>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</si>
  <si>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</si>
  <si>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</si>
  <si>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</si>
  <si>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</si>
  <si>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</si>
  <si>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</si>
  <si>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</si>
  <si>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</si>
  <si>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</si>
  <si>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</si>
  <si>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</si>
  <si>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</si>
  <si>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</si>
  <si>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</si>
  <si>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</si>
  <si>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</si>
  <si>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</si>
  <si>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</si>
  <si>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</si>
  <si>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</si>
  <si>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</si>
  <si>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</si>
  <si>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</si>
  <si>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</si>
  <si>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</si>
  <si>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</si>
  <si>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</si>
  <si>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</si>
  <si>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</si>
  <si>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</si>
  <si>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</si>
  <si>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</si>
  <si>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</si>
  <si>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</si>
  <si>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</si>
  <si>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</si>
  <si>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</si>
  <si>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</si>
  <si>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</si>
  <si>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</si>
  <si>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</si>
  <si>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</si>
  <si>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</si>
  <si>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</si>
  <si>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</si>
  <si>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</si>
  <si>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</si>
  <si>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</si>
  <si>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</si>
  <si>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</si>
  <si>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</si>
  <si>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</si>
  <si>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</si>
  <si>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</si>
  <si>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</si>
  <si>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</si>
  <si>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</si>
  <si>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</si>
  <si>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</si>
  <si>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</si>
  <si>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</si>
  <si>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</si>
  <si>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</si>
  <si>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</si>
  <si>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</si>
  <si>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</si>
  <si>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</si>
  <si>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</si>
  <si>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</si>
  <si>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</si>
  <si>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</si>
  <si>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</si>
  <si>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</si>
  <si>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</si>
  <si>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</si>
  <si>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</si>
  <si>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</si>
  <si>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</si>
  <si>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</si>
  <si>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</si>
  <si>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</si>
  <si>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</si>
  <si>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</si>
  <si>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</si>
  <si>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</si>
  <si>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</si>
  <si>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</si>
  <si>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</si>
  <si>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</si>
  <si>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</si>
  <si>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</si>
  <si>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</si>
  <si>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</si>
  <si>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</si>
  <si>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</si>
  <si>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</si>
  <si>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</si>
  <si>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</si>
  <si>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</si>
  <si>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</si>
  <si>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</si>
  <si>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</si>
  <si>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</si>
  <si>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</si>
  <si>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</si>
  <si>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</si>
  <si>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</si>
  <si>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</si>
  <si>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</si>
  <si>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</si>
  <si>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</si>
  <si>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</si>
  <si>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</si>
  <si>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</si>
  <si>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</si>
  <si>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</si>
  <si>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</si>
  <si>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</si>
  <si>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</si>
  <si>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</si>
  <si>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</si>
  <si>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</si>
  <si>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</si>
  <si>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</si>
  <si>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</si>
  <si>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</si>
  <si>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</si>
  <si>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</si>
  <si>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</si>
  <si>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</si>
  <si>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</si>
  <si>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</si>
  <si>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</si>
  <si>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</si>
  <si>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</si>
  <si>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</si>
  <si>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</si>
  <si>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</si>
  <si>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</si>
  <si>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</si>
  <si>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</si>
  <si>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</si>
  <si>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</si>
  <si>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</si>
  <si>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</si>
  <si>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</si>
  <si>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</si>
  <si>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</si>
  <si>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</si>
  <si>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</si>
  <si>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</si>
  <si>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</si>
  <si>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</si>
  <si>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</si>
  <si>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</si>
  <si>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</si>
  <si>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</si>
  <si>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</si>
  <si>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</si>
  <si>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</si>
  <si>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</si>
  <si>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</si>
  <si>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</si>
  <si>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</si>
  <si>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</si>
  <si>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</si>
  <si>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</si>
  <si>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</si>
  <si>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</si>
  <si>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</si>
  <si>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</si>
  <si>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</si>
  <si>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</si>
  <si>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</si>
  <si>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</si>
  <si>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</si>
  <si>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</si>
  <si>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</si>
  <si>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</si>
  <si>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</si>
  <si>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</si>
  <si>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</si>
  <si>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</si>
  <si>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</si>
  <si>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</si>
  <si>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</si>
  <si>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</si>
  <si>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</si>
  <si>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</si>
  <si>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</si>
  <si>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</si>
  <si>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</si>
  <si>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</si>
  <si>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</si>
  <si>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</si>
  <si>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</si>
  <si>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</si>
  <si>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</si>
  <si>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</si>
  <si>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</si>
  <si>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</si>
  <si>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</si>
  <si>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</si>
  <si>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</si>
  <si>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</si>
  <si>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</si>
  <si>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</si>
  <si>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</si>
  <si>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</si>
  <si>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</si>
  <si>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</si>
  <si>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</si>
  <si>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</si>
  <si>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</si>
  <si>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</si>
  <si>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</si>
  <si>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</si>
  <si>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</si>
  <si>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</si>
  <si>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</si>
  <si>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</si>
  <si>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</si>
  <si>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</si>
  <si>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</si>
  <si>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</si>
  <si>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</si>
  <si>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</si>
  <si>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</si>
  <si>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</si>
  <si>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</si>
  <si>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</si>
  <si>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</si>
  <si>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</si>
  <si>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</si>
  <si>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</si>
  <si>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</si>
  <si>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</si>
  <si>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</si>
  <si>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</si>
  <si>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</si>
  <si>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</si>
  <si>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</si>
  <si>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</si>
  <si>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</si>
  <si>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</si>
  <si>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</si>
  <si>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</si>
  <si>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</si>
  <si>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</si>
  <si>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</si>
  <si>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</si>
  <si>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</si>
  <si>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</si>
  <si>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</si>
  <si>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</si>
  <si>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</si>
  <si>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</si>
  <si>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</si>
  <si>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</si>
  <si>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</si>
  <si>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</si>
  <si>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</si>
  <si>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</si>
  <si>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</si>
  <si>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</si>
  <si>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</si>
  <si>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</si>
  <si>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</si>
  <si>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</si>
  <si>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</si>
  <si>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</si>
  <si>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</si>
  <si>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</si>
  <si>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</si>
  <si>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</si>
  <si>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</si>
  <si>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</si>
  <si>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</si>
  <si>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</si>
  <si>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</si>
  <si>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</si>
  <si>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</si>
  <si>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</si>
  <si>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</si>
  <si>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</si>
  <si>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</si>
  <si>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</si>
  <si>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</si>
  <si>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</si>
  <si>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</si>
  <si>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</si>
  <si>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</si>
  <si>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</si>
  <si>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</si>
  <si>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</si>
  <si>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</si>
  <si>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</si>
  <si>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</si>
  <si>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</si>
  <si>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</si>
  <si>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</si>
  <si>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</si>
  <si>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</si>
  <si>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</si>
  <si>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</si>
  <si>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</si>
  <si>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</si>
  <si>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</si>
  <si>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</si>
  <si>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</si>
  <si>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</si>
  <si>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</si>
  <si>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</si>
  <si>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</si>
  <si>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</si>
  <si>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</si>
  <si>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</si>
  <si>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</si>
  <si>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</si>
  <si>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</si>
  <si>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</si>
  <si>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</si>
  <si>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</si>
  <si>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</si>
  <si>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</si>
  <si>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</si>
  <si>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</si>
  <si>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</si>
  <si>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</si>
  <si>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</si>
  <si>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</si>
  <si>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</si>
  <si>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</si>
  <si>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</si>
  <si>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</si>
  <si>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</si>
  <si>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</si>
  <si>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</si>
  <si>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</si>
  <si>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</si>
  <si>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</si>
  <si>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</si>
  <si>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</si>
  <si>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</si>
  <si>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</si>
  <si>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</si>
  <si>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</si>
  <si>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</si>
  <si>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</si>
  <si>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</si>
  <si>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</si>
  <si>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</si>
  <si>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</si>
  <si>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</si>
  <si>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</si>
  <si>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</si>
  <si>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</si>
  <si>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</si>
  <si>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</si>
  <si>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</si>
  <si>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</si>
  <si>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</si>
  <si>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</si>
  <si>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</si>
  <si>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</si>
  <si>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</si>
  <si>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</si>
  <si>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</si>
  <si>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</si>
  <si>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</si>
  <si>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</si>
  <si>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</si>
  <si>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</si>
  <si>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</si>
  <si>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</si>
  <si>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</si>
  <si>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</si>
  <si>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</si>
  <si>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</si>
  <si>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</si>
  <si>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</si>
  <si>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</si>
  <si>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</si>
  <si>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</si>
  <si>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</si>
  <si>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</si>
  <si>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</si>
  <si>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</si>
  <si>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</si>
  <si>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</si>
  <si>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</si>
  <si>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</si>
  <si>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</si>
  <si>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</si>
  <si>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</si>
  <si>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</si>
  <si>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</si>
  <si>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</si>
  <si>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</si>
  <si>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</si>
  <si>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</si>
  <si>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</si>
  <si>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</si>
  <si>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</si>
  <si>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</si>
  <si>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</si>
  <si>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</si>
  <si>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</si>
  <si>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</si>
  <si>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</si>
  <si>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</si>
  <si>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</si>
  <si>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</si>
  <si>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</si>
  <si>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</si>
  <si>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</si>
  <si>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</si>
  <si>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</si>
  <si>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</si>
  <si>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</si>
  <si>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</si>
  <si>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</si>
  <si>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</si>
  <si>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</si>
  <si>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</si>
  <si>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</si>
  <si>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</si>
  <si>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</si>
  <si>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</si>
  <si>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</si>
  <si>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</si>
  <si>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</si>
  <si>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</si>
  <si>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</si>
  <si>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</si>
  <si>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</si>
  <si>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</si>
  <si>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</si>
  <si>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</si>
  <si>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</si>
  <si>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</si>
  <si>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</si>
  <si>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</si>
  <si>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</si>
  <si>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</si>
  <si>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</si>
  <si>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</si>
  <si>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</si>
  <si>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</si>
  <si>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</si>
  <si>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</si>
  <si>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</si>
  <si>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</si>
  <si>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</si>
  <si>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</si>
  <si>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</si>
  <si>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</si>
  <si>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</si>
  <si>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</si>
  <si>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</si>
  <si>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</si>
  <si>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</si>
  <si>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</si>
  <si>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</si>
  <si>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</si>
  <si>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</si>
  <si>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</si>
  <si>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</si>
  <si>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</si>
  <si>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</si>
  <si>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</si>
  <si>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</si>
  <si>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</si>
  <si>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</si>
  <si>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</si>
  <si>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</si>
  <si>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</si>
  <si>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</si>
  <si>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</si>
  <si>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</si>
  <si>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</si>
  <si>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</si>
  <si>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</si>
  <si>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</si>
  <si>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</si>
  <si>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</si>
  <si>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</si>
  <si>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</si>
  <si>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</si>
  <si>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</si>
  <si>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</si>
  <si>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</si>
  <si>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</si>
  <si>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</si>
  <si>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</si>
  <si>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</si>
  <si>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</si>
  <si>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</si>
  <si>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</si>
  <si>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</si>
  <si>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</si>
  <si>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</si>
  <si>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</si>
  <si>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</si>
  <si>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</si>
  <si>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</si>
  <si>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</si>
  <si>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</si>
  <si>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</si>
  <si>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</si>
  <si>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</si>
  <si>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</si>
  <si>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</si>
  <si>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</si>
  <si>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</si>
  <si>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</si>
  <si>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</si>
  <si>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</si>
  <si>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</si>
  <si>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</si>
  <si>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</si>
  <si>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</si>
  <si>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</si>
  <si>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</si>
  <si>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</si>
  <si>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</si>
  <si>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</si>
  <si>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</si>
  <si>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</si>
  <si>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</si>
  <si>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</si>
  <si>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</si>
  <si>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</si>
  <si>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</si>
  <si>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</si>
  <si>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</si>
  <si>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</si>
  <si>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</si>
  <si>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</si>
  <si>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</si>
  <si>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</si>
  <si>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</si>
  <si>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</si>
  <si>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</si>
  <si>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</si>
  <si>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</si>
  <si>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</si>
  <si>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</si>
  <si>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</si>
  <si>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</si>
  <si>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</si>
  <si>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</si>
  <si>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</si>
  <si>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</si>
  <si>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</si>
  <si>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</si>
  <si>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</si>
  <si>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</si>
  <si>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</si>
  <si>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</si>
  <si>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</si>
  <si>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</si>
  <si>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</si>
  <si>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</si>
  <si>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</si>
  <si>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</si>
  <si>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</si>
  <si>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</si>
  <si>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</si>
  <si>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</si>
  <si>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</si>
  <si>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</si>
  <si>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</si>
  <si>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</si>
  <si>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</si>
  <si>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</si>
  <si>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</si>
  <si>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</si>
  <si>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</si>
  <si>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</si>
  <si>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</si>
  <si>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</si>
  <si>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</si>
  <si>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</si>
  <si>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</si>
  <si>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</si>
  <si>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</si>
  <si>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</si>
  <si>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</si>
  <si>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</si>
  <si>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</si>
  <si>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</si>
  <si>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</si>
  <si>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</si>
  <si>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</si>
  <si>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</si>
  <si>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</si>
  <si>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</si>
  <si>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</si>
  <si>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</si>
  <si>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</si>
  <si>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</si>
  <si>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</si>
  <si>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</si>
  <si>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</si>
  <si>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</si>
  <si>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</si>
  <si>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</si>
  <si>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</si>
  <si>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</si>
  <si>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</si>
  <si>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</si>
  <si>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</si>
  <si>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</si>
  <si>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</si>
  <si>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</si>
  <si>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</si>
  <si>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</si>
  <si>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</si>
  <si>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</si>
  <si>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</si>
  <si>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</si>
  <si>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</si>
  <si>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</si>
  <si>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</si>
  <si>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</si>
  <si>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</si>
  <si>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</si>
  <si>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</si>
  <si>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</si>
  <si>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</si>
  <si>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</si>
  <si>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</si>
  <si>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</si>
  <si>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</si>
  <si>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</si>
  <si>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</si>
  <si>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</si>
  <si>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</si>
  <si>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</si>
  <si>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</si>
  <si>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</si>
  <si>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</si>
  <si>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</si>
  <si>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</si>
  <si>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</si>
  <si>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</si>
  <si>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</si>
  <si>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</si>
  <si>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</si>
  <si>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</si>
  <si>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</si>
  <si>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</si>
  <si>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</si>
  <si>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</si>
  <si>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</si>
  <si>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</si>
  <si>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</si>
  <si>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</si>
  <si>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</si>
  <si>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</si>
  <si>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</si>
  <si>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</si>
  <si>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</si>
  <si>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</si>
  <si>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</si>
  <si>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</si>
  <si>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</si>
  <si>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</si>
  <si>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</si>
  <si>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</si>
  <si>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</si>
  <si>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</si>
  <si>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</si>
  <si>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</si>
  <si>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</si>
  <si>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</si>
  <si>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</si>
  <si>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</si>
  <si>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</si>
  <si>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</si>
  <si>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</si>
  <si>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</si>
  <si>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</si>
  <si>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</si>
  <si>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</si>
  <si>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</si>
  <si>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</si>
  <si>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</si>
  <si>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</si>
  <si>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</si>
  <si>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</si>
  <si>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</si>
  <si>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</si>
  <si>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</si>
  <si>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</si>
  <si>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</si>
  <si>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</si>
  <si>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</si>
  <si>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</si>
  <si>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</si>
  <si>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</si>
  <si>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</si>
  <si>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</si>
  <si>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</si>
  <si>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</si>
  <si>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</si>
  <si>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</si>
  <si>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</si>
  <si>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</si>
  <si>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</si>
  <si>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</si>
  <si>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</si>
  <si>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</si>
  <si>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</si>
  <si>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</si>
  <si>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</si>
  <si>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</si>
  <si>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</si>
  <si>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</si>
  <si>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</si>
  <si>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</si>
  <si>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</si>
  <si>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</si>
  <si>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</si>
  <si>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</si>
  <si>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</si>
  <si>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</si>
  <si>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</si>
  <si>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</si>
  <si>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</si>
  <si>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</si>
  <si>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</si>
  <si>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</si>
  <si>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</si>
  <si>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</si>
  <si>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</si>
  <si>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</si>
  <si>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</si>
  <si>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</si>
  <si>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</si>
  <si>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</si>
  <si>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</si>
  <si>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</si>
  <si>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</si>
  <si>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</si>
  <si>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</si>
  <si>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</si>
  <si>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</si>
  <si>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</si>
  <si>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</si>
  <si>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</si>
  <si>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</si>
  <si>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</si>
  <si>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</si>
  <si>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</si>
  <si>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</si>
  <si>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</si>
  <si>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</si>
  <si>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</si>
  <si>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</si>
  <si>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</si>
  <si>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</si>
  <si>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</si>
  <si>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</si>
  <si>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</si>
  <si>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</si>
  <si>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</si>
  <si>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</si>
  <si>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</si>
  <si>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</si>
  <si>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</si>
  <si>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</si>
  <si>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</si>
  <si>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</si>
  <si>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</si>
  <si>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</si>
  <si>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</si>
  <si>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</si>
  <si>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</si>
  <si>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</si>
  <si>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</si>
  <si>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</si>
  <si>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</si>
  <si>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</si>
  <si>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</si>
  <si>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</si>
  <si>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</si>
  <si>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</si>
  <si>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</si>
  <si>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</si>
  <si>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</si>
  <si>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</si>
  <si>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</si>
  <si>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</si>
  <si>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</si>
  <si>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</si>
  <si>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</si>
  <si>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</si>
  <si>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</si>
  <si>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</si>
  <si>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</si>
  <si>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</si>
  <si>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</si>
  <si>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</si>
  <si>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</si>
  <si>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</si>
  <si>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</si>
  <si>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</si>
  <si>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</si>
  <si>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</si>
  <si>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</si>
  <si>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</si>
  <si>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</si>
  <si>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</si>
  <si>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</si>
  <si>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</si>
  <si>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</si>
  <si>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</si>
  <si>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</si>
  <si>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</si>
  <si>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</si>
  <si>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</si>
  <si>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</si>
  <si>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</si>
  <si>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</si>
  <si>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</si>
  <si>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</si>
  <si>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</si>
  <si>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</si>
  <si>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</si>
  <si>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</si>
  <si>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</si>
  <si>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</si>
  <si>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</si>
  <si>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</si>
  <si>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</si>
  <si>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</si>
  <si>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</si>
  <si>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</si>
  <si>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</si>
  <si>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</si>
  <si>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</si>
  <si>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</si>
  <si>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</si>
  <si>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</si>
  <si>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</si>
  <si>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</si>
  <si>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</si>
  <si>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</si>
  <si>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</si>
  <si>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</si>
  <si>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</si>
  <si>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</si>
  <si>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</si>
  <si>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</si>
  <si>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</si>
  <si>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</si>
  <si>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</si>
  <si>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</si>
  <si>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</si>
  <si>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</si>
  <si>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</si>
  <si>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</si>
  <si>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</si>
  <si>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</si>
  <si>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</si>
  <si>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</si>
  <si>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</si>
  <si>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</si>
  <si>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</si>
  <si>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</si>
  <si>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</si>
  <si>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</si>
  <si>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</si>
  <si>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</si>
  <si>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</si>
  <si>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</si>
  <si>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</si>
  <si>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</si>
  <si>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</si>
  <si>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</si>
  <si>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</si>
  <si>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</si>
  <si>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</si>
  <si>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</si>
  <si>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</si>
  <si>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</si>
  <si>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</si>
  <si>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</si>
  <si>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</si>
  <si>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</si>
  <si>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</si>
  <si>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</si>
  <si>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</si>
  <si>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</si>
  <si>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</si>
  <si>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</si>
  <si>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</si>
  <si>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</si>
  <si>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</si>
  <si>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</si>
  <si>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</si>
  <si>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</si>
  <si>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</si>
  <si>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</si>
  <si>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</si>
  <si>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</si>
  <si>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</si>
  <si>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</si>
  <si>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</si>
  <si>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</si>
  <si>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</si>
  <si>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</si>
  <si>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</si>
  <si>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</si>
  <si>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</si>
  <si>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</si>
  <si>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</si>
  <si>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</si>
  <si>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</si>
  <si>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</si>
  <si>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</si>
  <si>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</si>
  <si>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</si>
  <si>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</si>
  <si>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</si>
  <si>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</si>
  <si>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</si>
  <si>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</si>
  <si>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</si>
  <si>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</si>
  <si>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</si>
  <si>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</si>
  <si>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</si>
  <si>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</si>
  <si>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</si>
  <si>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</si>
  <si>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</si>
  <si>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</si>
  <si>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</si>
  <si>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</si>
  <si>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</si>
  <si>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</si>
  <si>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</si>
  <si>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</si>
  <si>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</si>
  <si>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</si>
  <si>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</si>
  <si>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</si>
  <si>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</si>
  <si>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</si>
  <si>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</si>
  <si>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</si>
  <si>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</si>
  <si>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</si>
  <si>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</si>
  <si>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</si>
  <si>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</si>
  <si>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</si>
  <si>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</si>
  <si>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</si>
  <si>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</si>
  <si>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</si>
  <si>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</si>
  <si>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</si>
  <si>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</si>
  <si>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</si>
  <si>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</si>
  <si>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</si>
  <si>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</si>
  <si>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</si>
  <si>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</si>
  <si>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</si>
  <si>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</si>
  <si>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</si>
  <si>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</si>
  <si>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</si>
  <si>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</si>
  <si>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</si>
  <si>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</si>
  <si>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</si>
  <si>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</si>
  <si>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</si>
  <si>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</si>
  <si>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</si>
  <si>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</si>
  <si>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</si>
  <si>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</si>
  <si>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</si>
  <si>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</si>
  <si>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</si>
  <si>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</si>
  <si>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</si>
  <si>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</si>
  <si>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</si>
  <si>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</si>
  <si>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</si>
  <si>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</si>
  <si>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</si>
  <si>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</si>
  <si>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</si>
  <si>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</si>
  <si>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</si>
  <si>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</si>
  <si>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</si>
  <si>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</si>
  <si>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</si>
  <si>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</si>
  <si>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</si>
  <si>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</si>
  <si>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</si>
  <si>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</si>
  <si>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</si>
  <si>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</si>
  <si>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</si>
  <si>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</si>
  <si>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</si>
  <si>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</si>
  <si>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</si>
  <si>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</si>
  <si>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</si>
  <si>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</si>
  <si>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</si>
  <si>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</si>
  <si>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</si>
  <si>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</si>
  <si>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</si>
  <si>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</si>
  <si>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</si>
  <si>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</si>
  <si>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</si>
  <si>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</si>
  <si>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</si>
  <si>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</si>
  <si>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</si>
  <si>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</si>
  <si>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</si>
  <si>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</si>
  <si>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</si>
  <si>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</si>
  <si>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</si>
  <si>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</si>
  <si>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</si>
  <si>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</si>
  <si>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</si>
  <si>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</si>
  <si>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</si>
  <si>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</si>
  <si>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</si>
  <si>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</si>
  <si>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</si>
  <si>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</si>
  <si>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</si>
  <si>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</si>
  <si>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</si>
  <si>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</si>
  <si>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</si>
  <si>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</si>
  <si>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</si>
  <si>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</si>
  <si>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</si>
  <si>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</si>
  <si>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</si>
  <si>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</si>
  <si>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</si>
  <si>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</si>
  <si>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</si>
  <si>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</si>
  <si>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</si>
  <si>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</si>
  <si>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</si>
  <si>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</si>
  <si>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</si>
  <si>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</si>
  <si>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</si>
  <si>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</si>
  <si>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</si>
  <si>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</si>
  <si>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</si>
  <si>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</si>
  <si>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</si>
  <si>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</si>
  <si>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</si>
  <si>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</si>
  <si>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</si>
  <si>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</si>
  <si>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</si>
  <si>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</si>
  <si>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</si>
  <si>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</si>
  <si>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</si>
  <si>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</si>
  <si>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</si>
  <si>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</si>
  <si>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</si>
  <si>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</si>
  <si>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</si>
  <si>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</si>
  <si>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</si>
  <si>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</si>
  <si>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</si>
  <si>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</si>
  <si>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</si>
  <si>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</si>
  <si>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</si>
  <si>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</si>
  <si>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</si>
  <si>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</si>
  <si>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</si>
  <si>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</si>
  <si>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</si>
  <si>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</si>
  <si>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</si>
  <si>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</si>
  <si>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</si>
  <si>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</si>
  <si>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</si>
  <si>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</si>
  <si>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</si>
  <si>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</si>
  <si>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</si>
  <si>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</si>
  <si>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</si>
  <si>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</si>
  <si>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</si>
  <si>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</si>
  <si>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</si>
  <si>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</si>
  <si>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</si>
  <si>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</si>
  <si>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</si>
  <si>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</si>
  <si>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</si>
  <si>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</si>
  <si>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</si>
  <si>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</si>
  <si>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</si>
  <si>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</si>
  <si>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</si>
  <si>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</si>
  <si>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</si>
  <si>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</si>
  <si>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</si>
  <si>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</si>
  <si>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</si>
  <si>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</si>
  <si>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</si>
  <si>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</si>
  <si>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</si>
  <si>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</si>
  <si>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</si>
  <si>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</si>
  <si>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</si>
  <si>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</si>
  <si>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</si>
  <si>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</si>
  <si>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</si>
  <si>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</si>
  <si>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</si>
  <si>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</si>
  <si>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</si>
  <si>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</si>
  <si>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</si>
  <si>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</si>
  <si>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</si>
  <si>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</si>
  <si>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</si>
  <si>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</si>
  <si>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</si>
  <si>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</si>
  <si>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</si>
  <si>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</si>
  <si>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</si>
  <si>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</si>
  <si>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</si>
  <si>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</si>
  <si>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</si>
  <si>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</si>
  <si>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</si>
  <si>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</si>
  <si>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</si>
  <si>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</si>
  <si>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</si>
  <si>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</si>
  <si>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</si>
  <si>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</si>
  <si>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</si>
  <si>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</si>
  <si>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</si>
  <si>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</si>
  <si>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</si>
  <si>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</si>
  <si>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</si>
  <si>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</si>
  <si>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</si>
  <si>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</si>
  <si>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</si>
  <si>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</si>
  <si>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</si>
  <si>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</si>
  <si>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</si>
  <si>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</si>
  <si>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</si>
  <si>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</si>
  <si>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</si>
  <si>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</si>
  <si>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</si>
  <si>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</si>
  <si>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</si>
  <si>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</si>
  <si>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</si>
  <si>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</si>
  <si>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</si>
  <si>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</si>
  <si>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</si>
  <si>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</si>
  <si>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</si>
  <si>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</si>
  <si>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</si>
  <si>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</si>
  <si>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</si>
  <si>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</si>
  <si>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</si>
  <si>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</si>
  <si>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</si>
  <si>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</si>
  <si>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</si>
  <si>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</si>
  <si>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</si>
  <si>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</si>
  <si>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</si>
  <si>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</si>
  <si>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</si>
  <si>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</si>
  <si>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</si>
  <si>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</si>
  <si>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</si>
  <si>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</si>
  <si>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</si>
  <si>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</si>
  <si>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</si>
  <si>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</si>
  <si>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</si>
  <si>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</si>
  <si>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</si>
  <si>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</si>
  <si>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</si>
  <si>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</si>
  <si>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</si>
  <si>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</si>
  <si>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</si>
  <si>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</si>
  <si>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</si>
  <si>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</si>
  <si>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</si>
  <si>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</si>
  <si>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</si>
  <si>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</si>
  <si>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</si>
  <si>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</si>
  <si>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</si>
  <si>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</si>
  <si>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</si>
  <si>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</si>
  <si>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</si>
  <si>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</si>
  <si>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</si>
  <si>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</si>
  <si>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</si>
  <si>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</si>
  <si>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</si>
  <si>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</si>
  <si>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</si>
  <si>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</si>
  <si>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</si>
  <si>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</si>
  <si>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</si>
  <si>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</si>
  <si>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</si>
  <si>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</si>
  <si>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</si>
  <si>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</si>
  <si>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</si>
  <si>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</si>
  <si>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</si>
  <si>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</si>
  <si>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</si>
  <si>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</si>
  <si>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</si>
  <si>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</si>
  <si>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</si>
  <si>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</si>
  <si>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</si>
  <si>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</si>
  <si>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</si>
  <si>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</si>
  <si>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</si>
  <si>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</si>
  <si>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</si>
  <si>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</si>
  <si>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</si>
  <si>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</si>
  <si>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</si>
  <si>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</si>
  <si>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</si>
  <si>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</si>
  <si>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</si>
  <si>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</si>
  <si>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</si>
  <si>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</si>
  <si>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</si>
  <si>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</si>
  <si>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</si>
  <si>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</si>
  <si>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</si>
  <si>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</si>
  <si>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</si>
  <si>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</si>
  <si>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</si>
  <si>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</si>
  <si>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</si>
  <si>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</si>
  <si>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</si>
  <si>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</si>
  <si>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</si>
  <si>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</si>
  <si>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</si>
  <si>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</si>
  <si>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</si>
  <si>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</si>
  <si>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</si>
  <si>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</si>
  <si>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</si>
  <si>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</si>
  <si>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</si>
  <si>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</si>
  <si>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</si>
  <si>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</si>
  <si>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</si>
  <si>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</si>
  <si>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</si>
  <si>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</si>
  <si>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</si>
  <si>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</si>
  <si>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</si>
  <si>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</si>
  <si>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</si>
  <si>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</si>
  <si>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</si>
  <si>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</si>
  <si>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</si>
  <si>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</si>
  <si>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</si>
  <si>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</si>
  <si>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</si>
  <si>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</si>
  <si>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</si>
  <si>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</si>
  <si>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</si>
  <si>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</si>
  <si>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</si>
  <si>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</si>
  <si>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</si>
  <si>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</si>
  <si>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</si>
  <si>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</si>
  <si>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</si>
  <si>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</si>
  <si>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</si>
  <si>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</si>
  <si>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</si>
  <si>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</si>
  <si>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</si>
  <si>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</si>
  <si>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</si>
  <si>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</si>
  <si>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</si>
  <si>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</si>
  <si>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</si>
  <si>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</si>
  <si>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</si>
  <si>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</si>
  <si>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</si>
  <si>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</si>
  <si>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</si>
  <si>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</si>
  <si>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</si>
  <si>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</si>
  <si>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</si>
  <si>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</si>
  <si>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</si>
  <si>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</si>
  <si>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</si>
  <si>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</si>
  <si>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</si>
  <si>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</si>
  <si>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</si>
  <si>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</si>
  <si>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</si>
  <si>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</si>
  <si>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</si>
  <si>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</si>
  <si>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</si>
  <si>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</si>
  <si>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</si>
  <si>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</si>
  <si>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</si>
  <si>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</si>
  <si>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</si>
  <si>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</si>
  <si>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</si>
  <si>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</si>
  <si>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</si>
  <si>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</si>
  <si>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</si>
  <si>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</si>
  <si>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</si>
  <si>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</si>
  <si>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</si>
  <si>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</si>
  <si>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</si>
  <si>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</si>
  <si>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</si>
  <si>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</si>
  <si>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</si>
  <si>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</si>
  <si>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</si>
  <si>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</si>
  <si>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</si>
  <si>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</si>
  <si>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</si>
  <si>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</si>
  <si>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</si>
  <si>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</si>
  <si>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</si>
  <si>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</si>
  <si>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</si>
  <si>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</si>
  <si>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</si>
  <si>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</si>
  <si>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</si>
  <si>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</si>
  <si>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</si>
  <si>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</si>
  <si>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</si>
  <si>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</si>
  <si>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</si>
  <si>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</si>
  <si>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</si>
  <si>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</si>
  <si>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</si>
  <si>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</si>
  <si>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</si>
  <si>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</si>
  <si>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</si>
  <si>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</si>
  <si>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</si>
  <si>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</si>
  <si>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</si>
  <si>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</si>
  <si>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</si>
  <si>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</si>
  <si>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</si>
  <si>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</si>
  <si>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</si>
  <si>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</si>
  <si>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</si>
  <si>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</si>
  <si>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</si>
  <si>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</si>
  <si>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</si>
  <si>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</si>
  <si>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</si>
  <si>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</si>
  <si>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</si>
  <si>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</si>
  <si>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</si>
  <si>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</si>
  <si>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</si>
  <si>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</si>
  <si>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</si>
  <si>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</si>
  <si>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</si>
  <si>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</si>
  <si>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</si>
  <si>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</si>
  <si>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</si>
  <si>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</si>
  <si>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</si>
  <si>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</si>
  <si>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</si>
  <si>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</si>
  <si>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</si>
  <si>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</si>
  <si>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</si>
  <si>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</si>
  <si>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</si>
  <si>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</si>
  <si>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</si>
  <si>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</si>
  <si>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</si>
  <si>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</si>
  <si>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</si>
  <si>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</si>
  <si>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</si>
  <si>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</si>
  <si>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</si>
  <si>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</si>
  <si>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</si>
  <si>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</si>
  <si>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</si>
  <si>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</si>
  <si>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</si>
  <si>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</si>
  <si>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</si>
  <si>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</si>
  <si>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</si>
  <si>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</si>
  <si>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</si>
  <si>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</si>
  <si>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</si>
  <si>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</si>
  <si>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</si>
  <si>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</si>
  <si>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</si>
  <si>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</si>
  <si>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</si>
  <si>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</si>
  <si>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</si>
  <si>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</si>
  <si>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</si>
  <si>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</si>
  <si>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</si>
  <si>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</si>
  <si>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</si>
  <si>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</si>
  <si>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</si>
  <si>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</si>
  <si>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</si>
  <si>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</si>
  <si>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</si>
  <si>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</si>
  <si>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</si>
  <si>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</si>
  <si>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</si>
  <si>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</si>
  <si>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</si>
  <si>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</si>
  <si>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</si>
  <si>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</si>
  <si>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</si>
  <si>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</si>
  <si>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</si>
  <si>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</si>
  <si>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</si>
  <si>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</si>
  <si>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</si>
  <si>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</si>
  <si>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</si>
  <si>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</si>
  <si>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</si>
  <si>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</si>
  <si>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</si>
  <si>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</si>
  <si>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</si>
  <si>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</si>
  <si>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</si>
  <si>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</si>
  <si>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</si>
  <si>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</si>
  <si>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</si>
  <si>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</si>
  <si>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</si>
  <si>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</si>
  <si>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</si>
  <si>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</si>
  <si>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</si>
  <si>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</si>
  <si>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</si>
  <si>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</si>
  <si>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</si>
  <si>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</si>
  <si>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</si>
  <si>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</si>
  <si>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</si>
  <si>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</si>
  <si>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</si>
  <si>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</si>
  <si>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</si>
  <si>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</si>
  <si>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</si>
  <si>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</si>
  <si>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</si>
  <si>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</si>
  <si>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</si>
  <si>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</si>
  <si>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</si>
  <si>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</si>
  <si>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</si>
  <si>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</si>
  <si>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</si>
  <si>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</si>
  <si>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</si>
  <si>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</si>
  <si>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</si>
  <si>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</si>
  <si>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</si>
  <si>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</si>
  <si>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</si>
  <si>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</si>
  <si>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</si>
  <si>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</si>
  <si>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</si>
  <si>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</si>
  <si>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</si>
  <si>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</si>
  <si>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</si>
  <si>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</si>
  <si>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</si>
  <si>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</si>
  <si>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</si>
  <si>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</si>
  <si>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</si>
  <si>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</si>
  <si>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</si>
  <si>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</si>
  <si>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</si>
  <si>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</si>
  <si>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</si>
  <si>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</si>
  <si>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</si>
  <si>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</si>
  <si>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</si>
  <si>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</si>
  <si>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</si>
  <si>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</si>
  <si>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</si>
  <si>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</si>
  <si>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</si>
  <si>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</si>
  <si>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</si>
  <si>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</si>
  <si>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</si>
  <si>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</si>
  <si>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</si>
  <si>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</si>
  <si>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</si>
  <si>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</si>
  <si>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</si>
  <si>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</si>
  <si>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</si>
  <si>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</si>
  <si>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</si>
  <si>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</si>
  <si>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</si>
  <si>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</si>
  <si>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</si>
  <si>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</si>
  <si>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</si>
  <si>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</si>
  <si>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</si>
  <si>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</si>
  <si>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</si>
  <si>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</si>
  <si>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</si>
  <si>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</si>
  <si>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</si>
  <si>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</si>
  <si>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</si>
  <si>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</si>
  <si>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</si>
  <si>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</si>
  <si>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</si>
  <si>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</si>
  <si>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</si>
  <si>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</si>
  <si>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</si>
  <si>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</si>
  <si>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</si>
  <si>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</si>
  <si>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</si>
  <si>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</si>
  <si>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</si>
  <si>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</si>
  <si>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</si>
  <si>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</si>
  <si>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</si>
  <si>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</si>
  <si>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</si>
  <si>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</si>
  <si>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</si>
  <si>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</si>
  <si>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</si>
  <si>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</si>
  <si>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</si>
  <si>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</si>
  <si>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</si>
  <si>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</si>
  <si>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</si>
  <si>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</si>
  <si>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</si>
  <si>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</si>
  <si>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</si>
  <si>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</si>
  <si>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</si>
  <si>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</si>
  <si>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</si>
  <si>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</si>
  <si>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</si>
  <si>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</si>
  <si>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</si>
  <si>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</si>
  <si>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</si>
  <si>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</si>
  <si>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</si>
  <si>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</si>
  <si>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</si>
  <si>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</si>
  <si>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</si>
  <si>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</si>
  <si>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</si>
  <si>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</si>
  <si>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</si>
  <si>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</si>
  <si>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</si>
  <si>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</si>
  <si>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</si>
  <si>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</si>
  <si>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</si>
  <si>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</si>
  <si>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</si>
  <si>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</si>
  <si>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</si>
  <si>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</si>
  <si>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</si>
  <si>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</si>
  <si>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</si>
  <si>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</si>
  <si>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</si>
  <si>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</si>
  <si>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</si>
  <si>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</si>
  <si>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</si>
  <si>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</si>
  <si>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</si>
  <si>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</si>
  <si>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</si>
  <si>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</si>
  <si>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</si>
  <si>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</si>
  <si>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</si>
  <si>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</si>
  <si>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</si>
  <si>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</si>
  <si>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</si>
  <si>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</si>
  <si>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</si>
  <si>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</si>
  <si>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</si>
  <si>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</si>
  <si>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</si>
  <si>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</si>
  <si>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</si>
  <si>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</si>
  <si>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</si>
  <si>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</si>
  <si>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</si>
  <si>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</si>
  <si>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</si>
  <si>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</si>
  <si>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</si>
  <si>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</si>
  <si>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</si>
  <si>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</si>
  <si>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</si>
  <si>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</si>
  <si>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</si>
  <si>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</si>
  <si>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</si>
  <si>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</si>
  <si>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</si>
  <si>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</si>
  <si>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</si>
  <si>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</si>
  <si>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</si>
  <si>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</si>
  <si>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</si>
  <si>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</si>
  <si>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</si>
  <si>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</si>
  <si>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</si>
  <si>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</si>
  <si>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</si>
  <si>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</si>
  <si>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</si>
  <si>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</si>
  <si>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</si>
  <si>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</si>
  <si>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</si>
  <si>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</si>
  <si>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</si>
  <si>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</si>
  <si>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</si>
  <si>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</si>
  <si>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</si>
  <si>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</si>
  <si>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</si>
  <si>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</si>
  <si>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</si>
  <si>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</si>
  <si>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</si>
  <si>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</si>
  <si>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</si>
  <si>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</si>
  <si>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</si>
  <si>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</si>
  <si>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</si>
  <si>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</si>
  <si>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</si>
  <si>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</si>
  <si>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</si>
  <si>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</si>
  <si>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</si>
  <si>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</si>
  <si>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</si>
  <si>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</si>
  <si>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</si>
  <si>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</si>
  <si>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</si>
  <si>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</si>
  <si>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</si>
  <si>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</si>
  <si>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</si>
  <si>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</si>
  <si>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</si>
  <si>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</si>
  <si>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</si>
  <si>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</si>
  <si>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</si>
  <si>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</si>
  <si>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</si>
  <si>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</si>
  <si>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</si>
  <si>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</si>
  <si>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</si>
  <si>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</si>
  <si>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</si>
  <si>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</si>
  <si>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</si>
  <si>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</si>
  <si>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</si>
  <si>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</si>
  <si>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</si>
  <si>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</si>
  <si>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</si>
  <si>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</si>
  <si>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</si>
  <si>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</si>
  <si>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</si>
  <si>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</si>
  <si>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</si>
  <si>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</si>
  <si>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</si>
  <si>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</si>
  <si>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</si>
  <si>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</si>
  <si>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</si>
  <si>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</si>
  <si>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</si>
  <si>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</si>
  <si>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</si>
  <si>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</si>
  <si>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</si>
  <si>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</si>
  <si>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</si>
  <si>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</si>
  <si>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</si>
  <si>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</si>
  <si>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</si>
  <si>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</si>
  <si>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</si>
  <si>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</si>
  <si>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</si>
  <si>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</si>
  <si>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</si>
  <si>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</si>
  <si>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</si>
  <si>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</si>
  <si>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</si>
  <si>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</si>
  <si>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</si>
  <si>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</si>
  <si>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</si>
  <si>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</si>
  <si>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</si>
  <si>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</si>
  <si>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</si>
  <si>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</si>
  <si>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</si>
  <si>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</si>
  <si>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</si>
  <si>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</si>
  <si>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</si>
  <si>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</si>
  <si>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</si>
  <si>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</si>
  <si>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</si>
  <si>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</si>
  <si>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</si>
  <si>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</si>
  <si>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</si>
  <si>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</si>
  <si>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</si>
  <si>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</si>
  <si>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</si>
  <si>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</si>
  <si>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</si>
  <si>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</si>
  <si>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</si>
  <si>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</si>
  <si>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</si>
  <si>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</si>
  <si>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</si>
  <si>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</si>
  <si>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</si>
  <si>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</si>
  <si>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</si>
  <si>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</si>
  <si>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</si>
  <si>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</si>
  <si>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</si>
  <si>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</si>
  <si>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</si>
  <si>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</si>
  <si>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</si>
  <si>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</si>
  <si>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</si>
  <si>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</si>
  <si>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</si>
  <si>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</si>
  <si>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</si>
  <si>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</si>
  <si>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</si>
  <si>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</si>
  <si>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</si>
  <si>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</si>
  <si>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</si>
  <si>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</si>
  <si>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</si>
  <si>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</si>
  <si>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</si>
  <si>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</si>
  <si>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</si>
  <si>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</si>
  <si>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</si>
  <si>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</si>
  <si>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</si>
  <si>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</si>
  <si>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</si>
  <si>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</si>
  <si>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</si>
  <si>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</si>
  <si>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</si>
  <si>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</si>
  <si>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</si>
  <si>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</si>
  <si>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</si>
  <si>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</si>
  <si>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</si>
  <si>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</si>
  <si>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</si>
  <si>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</si>
  <si>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</si>
  <si>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</si>
  <si>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</si>
  <si>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</si>
  <si>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</si>
  <si>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</si>
  <si>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</si>
  <si>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</si>
  <si>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</si>
  <si>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</si>
  <si>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</si>
  <si>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</si>
  <si>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</si>
  <si>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</si>
  <si>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</si>
  <si>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</si>
  <si>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</si>
  <si>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</si>
  <si>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</si>
  <si>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</si>
  <si>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</si>
  <si>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</si>
  <si>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</si>
  <si>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</si>
  <si>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</si>
  <si>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</si>
  <si>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</si>
  <si>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</si>
  <si>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</si>
  <si>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</si>
  <si>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</si>
  <si>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</si>
  <si>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</si>
  <si>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</si>
  <si>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</si>
  <si>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</si>
  <si>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</si>
  <si>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</si>
  <si>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</si>
  <si>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</si>
  <si>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</si>
  <si>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</si>
  <si>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</si>
  <si>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</si>
  <si>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</si>
  <si>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</si>
  <si>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</si>
  <si>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</si>
  <si>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</si>
  <si>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</si>
  <si>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</si>
  <si>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</si>
  <si>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</si>
  <si>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</si>
  <si>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</si>
  <si>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</si>
  <si>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</si>
  <si>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</si>
  <si>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</si>
  <si>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</si>
  <si>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</si>
  <si>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</si>
  <si>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</si>
  <si>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</si>
  <si>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</si>
  <si>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</si>
  <si>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</si>
  <si>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</si>
  <si>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</si>
  <si>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</si>
  <si>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</si>
  <si>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</si>
  <si>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</si>
  <si>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</si>
  <si>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</si>
  <si>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</si>
  <si>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</si>
  <si>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</si>
  <si>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</si>
  <si>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</si>
  <si>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</si>
  <si>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</si>
  <si>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</si>
  <si>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</si>
  <si>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</si>
  <si>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</si>
  <si>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</si>
  <si>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</si>
  <si>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</si>
  <si>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</si>
  <si>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</si>
  <si>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</si>
  <si>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</si>
  <si>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</si>
  <si>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</si>
  <si>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</si>
  <si>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</si>
  <si>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</si>
  <si>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</si>
  <si>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</si>
  <si>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</si>
  <si>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</si>
  <si>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</si>
  <si>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</si>
  <si>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</si>
  <si>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</si>
  <si>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</si>
  <si>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</si>
  <si>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</si>
  <si>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</si>
  <si>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</si>
  <si>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</si>
  <si>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</si>
  <si>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</si>
  <si>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</si>
  <si>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</si>
  <si>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</si>
  <si>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</si>
  <si>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</si>
  <si>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</si>
  <si>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</si>
  <si>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</si>
  <si>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</si>
  <si>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</si>
  <si>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</si>
  <si>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</si>
  <si>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</si>
  <si>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</si>
  <si>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</si>
  <si>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</si>
  <si>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</si>
  <si>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</si>
  <si>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</si>
  <si>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</si>
  <si>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</si>
  <si>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</si>
  <si>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</si>
  <si>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</si>
  <si>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</si>
  <si>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</si>
  <si>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</si>
  <si>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</si>
  <si>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</si>
  <si>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</si>
  <si>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</si>
  <si>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</si>
  <si>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</si>
  <si>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</si>
  <si>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</si>
  <si>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</si>
  <si>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</si>
  <si>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</si>
  <si>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</si>
  <si>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</si>
  <si>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</si>
  <si>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</si>
  <si>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</si>
  <si>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</si>
  <si>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</si>
  <si>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</si>
  <si>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</si>
  <si>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</si>
  <si>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</si>
  <si>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</si>
  <si>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</si>
  <si>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</si>
  <si>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</si>
  <si>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</si>
  <si>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</si>
  <si>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</si>
  <si>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</si>
  <si>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</si>
  <si>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</si>
  <si>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</si>
  <si>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</si>
  <si>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</si>
  <si>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</si>
  <si>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</si>
  <si>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</si>
  <si>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</si>
  <si>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</si>
  <si>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</si>
  <si>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</si>
  <si>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</si>
  <si>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</si>
  <si>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</si>
  <si>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</si>
  <si>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</si>
  <si>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</si>
  <si>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</si>
  <si>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</si>
  <si>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</si>
  <si>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</si>
  <si>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</si>
  <si>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</si>
  <si>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</si>
  <si>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</si>
  <si>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</si>
  <si>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</si>
  <si>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</si>
  <si>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</si>
  <si>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</si>
  <si>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</si>
  <si>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</si>
  <si>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</si>
  <si>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</si>
  <si>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</si>
  <si>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</si>
  <si>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</si>
  <si>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</si>
  <si>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</si>
  <si>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</si>
  <si>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</si>
  <si>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</si>
  <si>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</si>
  <si>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</si>
  <si>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</si>
  <si>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</si>
  <si>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</si>
  <si>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</si>
  <si>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</si>
  <si>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</si>
  <si>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</si>
  <si>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</si>
  <si>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</si>
  <si>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</si>
  <si>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</si>
  <si>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</si>
  <si>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</si>
  <si>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</si>
  <si>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</si>
  <si>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</si>
  <si>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</si>
  <si>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</si>
  <si>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</si>
  <si>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</si>
  <si>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</si>
  <si>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</si>
  <si>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</si>
  <si>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</si>
  <si>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</si>
  <si>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</si>
  <si>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</si>
  <si>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</si>
  <si>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</si>
  <si>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</si>
  <si>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</si>
  <si>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</si>
  <si>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</si>
  <si>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</si>
  <si>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</si>
  <si>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</si>
  <si>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</si>
  <si>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</si>
  <si>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</si>
  <si>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</si>
  <si>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</si>
  <si>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</si>
  <si>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</si>
  <si>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</si>
  <si>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</si>
  <si>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</si>
  <si>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</si>
  <si>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</si>
  <si>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</si>
  <si>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</si>
  <si>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</si>
  <si>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</si>
  <si>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</si>
  <si>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</si>
  <si>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</si>
  <si>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</si>
  <si>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</si>
  <si>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</si>
  <si>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</si>
  <si>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</si>
  <si>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</si>
  <si>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</si>
  <si>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</si>
  <si>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</si>
  <si>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</si>
  <si>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</si>
  <si>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</si>
  <si>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</si>
  <si>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</si>
  <si>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</si>
  <si>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</si>
  <si>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</si>
  <si>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</si>
  <si>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</si>
  <si>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</si>
  <si>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</si>
  <si>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</si>
  <si>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</si>
  <si>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</si>
  <si>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</si>
  <si>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</si>
  <si>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</si>
  <si>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</si>
  <si>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</si>
  <si>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</si>
  <si>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</si>
  <si>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</si>
  <si>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</si>
  <si>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</si>
  <si>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</si>
  <si>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</si>
  <si>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</si>
  <si>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</si>
  <si>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</si>
  <si>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</si>
  <si>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</si>
  <si>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</si>
  <si>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</si>
  <si>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</si>
  <si>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</si>
  <si>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</si>
  <si>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</si>
  <si>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</si>
  <si>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</si>
  <si>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</si>
  <si>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</si>
  <si>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</si>
  <si>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</si>
  <si>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</si>
  <si>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</si>
  <si>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</si>
  <si>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</si>
  <si>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</si>
  <si>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</si>
  <si>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</si>
  <si>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</si>
  <si>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</si>
  <si>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</si>
  <si>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</si>
  <si>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</si>
  <si>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</si>
  <si>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</si>
  <si>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</si>
  <si>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</si>
  <si>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</si>
  <si>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</si>
  <si>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</si>
  <si>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</si>
  <si>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</si>
  <si>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</si>
  <si>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</si>
  <si>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</si>
  <si>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</si>
  <si>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</si>
  <si>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</si>
  <si>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</si>
  <si>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</si>
  <si>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</si>
  <si>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</si>
  <si>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</si>
  <si>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</si>
  <si>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</si>
  <si>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</si>
  <si>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</si>
  <si>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</si>
  <si>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</si>
  <si>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</si>
  <si>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</si>
  <si>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</si>
  <si>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</si>
  <si>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</si>
  <si>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</si>
  <si>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</si>
  <si>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</si>
  <si>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</si>
  <si>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</si>
  <si>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</si>
  <si>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</si>
  <si>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</si>
  <si>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</si>
  <si>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</si>
  <si>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</si>
  <si>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</si>
  <si>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</si>
  <si>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</si>
  <si>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</si>
  <si>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</si>
  <si>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</si>
  <si>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</si>
  <si>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</si>
  <si>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</si>
  <si>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</si>
  <si>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</si>
  <si>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</si>
  <si>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</si>
  <si>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</si>
  <si>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</si>
  <si>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</si>
  <si>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</si>
  <si>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</si>
  <si>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</si>
  <si>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</si>
  <si>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</si>
  <si>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</si>
  <si>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</si>
  <si>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</si>
  <si>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</si>
  <si>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</si>
  <si>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</si>
  <si>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</si>
  <si>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</si>
  <si>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</si>
  <si>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</si>
  <si>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</si>
  <si>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</si>
  <si>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</si>
  <si>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</si>
  <si>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</si>
  <si>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</si>
  <si>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</si>
  <si>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</si>
  <si>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</si>
  <si>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</si>
  <si>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</si>
  <si>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</si>
  <si>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</si>
  <si>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</si>
  <si>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</si>
  <si>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</si>
  <si>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</si>
  <si>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</si>
  <si>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</si>
  <si>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</si>
  <si>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</si>
  <si>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</si>
  <si>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</si>
  <si>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</si>
  <si>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</si>
  <si>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</si>
  <si>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</si>
  <si>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</si>
  <si>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</si>
  <si>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</si>
  <si>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</si>
  <si>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</si>
  <si>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</si>
  <si>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</si>
  <si>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</si>
  <si>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</si>
  <si>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</si>
  <si>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</si>
  <si>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</si>
  <si>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</si>
  <si>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</si>
  <si>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</si>
  <si>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</si>
  <si>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</si>
  <si>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</si>
  <si>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</si>
  <si>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</si>
  <si>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</si>
  <si>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</si>
  <si>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</si>
  <si>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</si>
  <si>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</si>
  <si>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</si>
  <si>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</si>
  <si>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</si>
  <si>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</si>
  <si>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</si>
  <si>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</si>
  <si>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</si>
  <si>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</si>
  <si>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</si>
  <si>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</si>
  <si>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</si>
  <si>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</si>
  <si>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</si>
  <si>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</si>
  <si>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</si>
  <si>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</si>
  <si>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</si>
  <si>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</si>
  <si>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</si>
  <si>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</si>
  <si>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</si>
  <si>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</si>
  <si>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</si>
  <si>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</si>
  <si>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</si>
  <si>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</si>
  <si>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</si>
  <si>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</si>
  <si>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</si>
  <si>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</si>
  <si>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</si>
  <si>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</si>
  <si>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</si>
  <si>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</si>
  <si>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</si>
  <si>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</si>
  <si>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</si>
  <si>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</si>
  <si>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</si>
  <si>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</si>
  <si>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</si>
  <si>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</si>
  <si>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</si>
  <si>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</si>
  <si>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</si>
  <si>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</si>
  <si>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</si>
  <si>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</si>
  <si>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</si>
  <si>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</si>
  <si>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</si>
  <si>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</si>
  <si>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</si>
  <si>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</si>
  <si>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</si>
  <si>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</si>
  <si>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</si>
  <si>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</si>
  <si>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</si>
  <si>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</si>
  <si>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</si>
  <si>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</si>
  <si>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</si>
  <si>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</si>
  <si>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</si>
  <si>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</si>
  <si>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</si>
  <si>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</si>
  <si>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</si>
  <si>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</si>
  <si>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</si>
  <si>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</si>
  <si>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</si>
  <si>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</si>
  <si>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</si>
  <si>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</si>
  <si>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</si>
  <si>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</si>
  <si>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</si>
  <si>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</si>
  <si>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</si>
  <si>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</si>
  <si>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</si>
  <si>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</si>
  <si>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</si>
  <si>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</si>
  <si>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</si>
  <si>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</si>
  <si>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</si>
  <si>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</si>
  <si>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</si>
  <si>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</si>
  <si>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</si>
  <si>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</si>
  <si>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</si>
  <si>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</si>
  <si>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</si>
  <si>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</si>
  <si>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</si>
  <si>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</si>
  <si>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</si>
  <si>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</si>
  <si>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</si>
  <si>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</si>
  <si>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</si>
  <si>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</si>
  <si>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</si>
  <si>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</si>
  <si>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</si>
  <si>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</si>
  <si>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</si>
  <si>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</si>
  <si>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</si>
  <si>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</si>
  <si>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</si>
  <si>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</si>
  <si>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</si>
  <si>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</si>
  <si>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</si>
  <si>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</si>
  <si>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</si>
  <si>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</si>
  <si>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</si>
  <si>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</si>
  <si>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</si>
  <si>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</si>
  <si>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</si>
  <si>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</si>
  <si>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</si>
  <si>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</si>
  <si>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</si>
  <si>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</si>
  <si>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</si>
  <si>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</si>
  <si>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</si>
  <si>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</si>
  <si>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</si>
  <si>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</si>
  <si>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</si>
  <si>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</si>
  <si>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</si>
  <si>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</si>
  <si>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</si>
  <si>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</si>
  <si>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</si>
  <si>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</si>
  <si>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</si>
  <si>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</si>
  <si>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</si>
  <si>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</si>
  <si>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</si>
  <si>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</si>
  <si>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</si>
  <si>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</si>
  <si>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</si>
  <si>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</si>
  <si>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</si>
  <si>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</si>
  <si>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</si>
  <si>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</si>
  <si>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</si>
  <si>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</si>
  <si>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</si>
  <si>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</si>
  <si>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</si>
  <si>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</si>
  <si>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</si>
  <si>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</si>
  <si>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</si>
  <si>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</si>
  <si>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</si>
  <si>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</si>
  <si>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</si>
  <si>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</si>
  <si>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</si>
  <si>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</si>
  <si>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</si>
  <si>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</si>
  <si>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</si>
  <si>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</si>
  <si>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</si>
  <si>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</si>
  <si>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</si>
  <si>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</si>
  <si>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</si>
  <si>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</si>
  <si>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</si>
  <si>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</si>
  <si>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</si>
  <si>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</si>
  <si>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</si>
  <si>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</si>
  <si>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</si>
  <si>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</si>
  <si>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</si>
  <si>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</si>
  <si>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</si>
  <si>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</si>
  <si>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</si>
  <si>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</si>
  <si>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</si>
  <si>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</si>
  <si>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</si>
  <si>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</si>
  <si>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</si>
  <si>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</si>
  <si>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</si>
  <si>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</si>
  <si>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</si>
  <si>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</si>
  <si>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</si>
  <si>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</si>
  <si>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</si>
  <si>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</si>
  <si>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</si>
  <si>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</si>
  <si>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</si>
  <si>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</si>
  <si>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</si>
  <si>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</si>
  <si>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</si>
  <si>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</si>
  <si>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</si>
  <si>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</si>
  <si>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</si>
  <si>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</si>
  <si>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</si>
  <si>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</si>
  <si>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</si>
  <si>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</si>
  <si>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</si>
  <si>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</si>
  <si>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</si>
  <si>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</si>
  <si>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</si>
  <si>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</si>
  <si>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</si>
  <si>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</si>
  <si>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</si>
  <si>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</si>
  <si>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</si>
  <si>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</si>
  <si>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</si>
  <si>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</si>
  <si>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</si>
  <si>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</si>
  <si>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</si>
  <si>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</si>
  <si>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</si>
  <si>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</si>
  <si>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</si>
  <si>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</si>
  <si>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</si>
  <si>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</si>
  <si>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</si>
  <si>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</si>
  <si>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</si>
  <si>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</si>
  <si>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</si>
  <si>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</si>
  <si>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</si>
  <si>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</si>
  <si>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</si>
  <si>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</si>
  <si>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</si>
  <si>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</si>
  <si>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</si>
  <si>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</si>
  <si>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</si>
  <si>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</si>
  <si>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</si>
  <si>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</si>
  <si>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</si>
  <si>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</si>
  <si>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</si>
  <si>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</si>
  <si>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</si>
  <si>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</si>
  <si>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</si>
  <si>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</si>
  <si>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</si>
  <si>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</si>
  <si>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</si>
  <si>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</si>
  <si>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</si>
  <si>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</si>
  <si>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</si>
  <si>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</si>
  <si>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</si>
  <si>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</si>
  <si>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</si>
  <si>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</si>
  <si>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</si>
  <si>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</si>
  <si>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</si>
  <si>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</si>
  <si>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</si>
  <si>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</si>
  <si>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</si>
  <si>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</si>
  <si>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</si>
  <si>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</si>
  <si>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</si>
  <si>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</si>
  <si>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</si>
  <si>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</si>
  <si>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</si>
  <si>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</si>
  <si>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</si>
  <si>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</si>
  <si>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</si>
  <si>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</si>
  <si>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</si>
  <si>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</si>
  <si>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</si>
  <si>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</si>
  <si>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</si>
  <si>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</si>
  <si>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</si>
  <si>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</si>
  <si>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</si>
  <si>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</si>
  <si>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</si>
  <si>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</si>
  <si>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</si>
  <si>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</si>
  <si>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</si>
  <si>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</si>
  <si>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</si>
  <si>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</si>
  <si>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</si>
  <si>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</si>
  <si>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</si>
  <si>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</si>
  <si>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</si>
  <si>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</si>
  <si>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</si>
  <si>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</si>
  <si>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</si>
  <si>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</si>
  <si>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</si>
  <si>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</si>
  <si>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</si>
  <si>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</si>
  <si>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</si>
  <si>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</si>
  <si>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</si>
  <si>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</si>
  <si>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</si>
  <si>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</si>
  <si>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</si>
  <si>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</si>
  <si>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</si>
  <si>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</si>
  <si>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</si>
  <si>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</si>
  <si>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</si>
  <si>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</si>
  <si>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</si>
  <si>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</si>
  <si>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</si>
  <si>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</si>
  <si>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</si>
  <si>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</si>
  <si>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</si>
  <si>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</si>
  <si>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</si>
  <si>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</si>
  <si>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</si>
  <si>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</si>
  <si>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</si>
  <si>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</si>
  <si>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</si>
  <si>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</si>
  <si>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</si>
  <si>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</si>
  <si>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</si>
  <si>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</si>
  <si>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</si>
  <si>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</si>
  <si>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</si>
  <si>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</si>
  <si>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</si>
  <si>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</si>
  <si>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</si>
  <si>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</si>
  <si>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</si>
  <si>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</si>
  <si>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</si>
  <si>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</si>
  <si>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</si>
  <si>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</si>
  <si>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</si>
  <si>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</si>
  <si>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</si>
  <si>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</si>
  <si>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</si>
  <si>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</si>
  <si>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</si>
  <si>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</si>
  <si>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</si>
  <si>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</si>
  <si>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</si>
  <si>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</si>
  <si>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</si>
  <si>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</si>
  <si>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</si>
  <si>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</si>
  <si>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</si>
  <si>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</si>
  <si>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</si>
  <si>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</si>
  <si>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</si>
  <si>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</si>
  <si>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</si>
  <si>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</si>
  <si>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</si>
  <si>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</si>
  <si>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</si>
  <si>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</si>
  <si>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</si>
  <si>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</si>
  <si>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</si>
  <si>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</si>
  <si>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</si>
  <si>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</si>
  <si>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</si>
  <si>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</si>
  <si>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</si>
  <si>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</si>
  <si>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</si>
  <si>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</si>
  <si>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</si>
  <si>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</si>
  <si>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</si>
  <si>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</si>
  <si>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</si>
  <si>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</si>
  <si>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</si>
  <si>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</si>
  <si>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</si>
  <si>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</si>
  <si>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</si>
  <si>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</si>
  <si>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</si>
  <si>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</si>
  <si>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</si>
  <si>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</si>
  <si>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</si>
  <si>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</si>
  <si>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</si>
  <si>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</si>
  <si>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</si>
  <si>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</si>
  <si>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</si>
  <si>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</si>
  <si>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</si>
  <si>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</si>
  <si>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</si>
  <si>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</si>
  <si>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</si>
  <si>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</si>
  <si>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</si>
  <si>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</si>
  <si>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</si>
  <si>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</si>
  <si>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</si>
  <si>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</si>
  <si>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</si>
  <si>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</si>
  <si>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</si>
  <si>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</si>
  <si>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</si>
  <si>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</si>
  <si>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</si>
  <si>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</si>
  <si>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</si>
  <si>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</si>
  <si>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</si>
  <si>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</si>
  <si>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</si>
  <si>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</si>
  <si>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</si>
  <si>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</si>
  <si>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</si>
  <si>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</si>
  <si>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</si>
  <si>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</si>
  <si>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</si>
  <si>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</si>
  <si>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</si>
  <si>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</si>
  <si>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</si>
  <si>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</si>
  <si>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</si>
  <si>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</si>
  <si>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</si>
  <si>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</si>
  <si>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</si>
  <si>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</si>
  <si>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</si>
  <si>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</si>
  <si>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</si>
  <si>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</si>
  <si>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</si>
  <si>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</si>
  <si>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</si>
  <si>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</si>
  <si>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</si>
  <si>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</si>
  <si>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</si>
  <si>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</si>
  <si>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</si>
  <si>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</si>
  <si>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</si>
  <si>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</si>
  <si>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</si>
  <si>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</si>
  <si>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</si>
  <si>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</si>
  <si>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</si>
  <si>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</si>
  <si>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</si>
  <si>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</si>
  <si>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</si>
  <si>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</si>
  <si>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5 G OFF &amp; site connected on PG</t>
  </si>
  <si>
    <t xml:space="preserve"> PCM-20250215-00000830 </t>
  </si>
  <si>
    <t>LTE site still down and  site located in aramco area access issue need special permission</t>
  </si>
  <si>
    <t>PCM-20251207-00002149</t>
  </si>
  <si>
    <t xml:space="preserve">Access issue, Site having Rent Issue owner refused to give access </t>
  </si>
  <si>
    <t xml:space="preserve">no pcm </t>
  </si>
  <si>
    <t>bik0168</t>
  </si>
  <si>
    <t>sceco cut on area and team save hub site ylm0161</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</si>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</sst>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7" dataDxfId="46" headerRowBorderDxfId="44" tableBorderDxfId="45" totalsRowBorderDxfId="43">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341.42814317129523</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1.1071412038290873E-2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1.0598379594739527E-3</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46004.376569097221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46004.376569097221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46004.376569097221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46004.376569097221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46004.376569097221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46004.376569097221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46004.376569097221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46004.376569097221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46004.376569097221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46004.376569097221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46004.376569097221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46004.376569097221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46004.376569097221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46004.376569097221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46004.376569097221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46004.376569097221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46004.376569097221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46004.376569097221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46004.376569097221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46004.376569097221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46004.376569097221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46004.376569097221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46004.376569097221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46004.376569097221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46004.376569097221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46004.376569097221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46004.376569097221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46004.376569097221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46004.376569097221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46004.376569097221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46004.376569097221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46004.376569097221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46004.376569097221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46004.376569097221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46004.376569097221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46004.376569097221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46004.376569097221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46004.376569097221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46004.376569097221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46004.376569097221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46004.376569097221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46004.376569097221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46004.376569097221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46004.376569097221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46004.376569097221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46004.376569097221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46004.376569097221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46004.376569097221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46004.376569097221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46004.376569097221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46004.376569097221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46004.376569097221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46004.376569097221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46004.376569097221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46004.376569097221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46004.376569097221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46004.376569097221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46004.376569097221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46004.376569097221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46004.376569097221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46004.376569097221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46004.376569097221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46004.376569097221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46004.376569097221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46004.376569097221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46004.376569097221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46004.376569097221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46004.376569097221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46004.376569097221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46004.376569097221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46004.376569097221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46004.376569097221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46004.376569097221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46004.376569097221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46004.376569097221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46004.376569097221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46004.376569097221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46004.376569097221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46004.376569097221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46004.376569097221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46004.376569097221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46004.376569097221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46004.376569097221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46004.376569097221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46004.376569097221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46004.376569097221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46004.376569097221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46004.376569097221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46004.376569097221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46004.376569097221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46004.376569097221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46004.376569097221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46004.376569097221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46004.376569097221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46004.376569097221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46004.376569097221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46004.376569097221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46004.376569097221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46004.376569097221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46004.376569097221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46004.376569097221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46004.376569097221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46004.376569097221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46004.376569097221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46004.376569097221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46004.376569097221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46004.376569097221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46004.376569097221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46004.376569097221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46004.376569097221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46004.376569097221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46004.376569097221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46004.376569097221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46004.376569097221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46004.376569097221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46004.376569097221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46004.376569097221</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249BD56-E7ED-42F6-9CCA-1156804B0911}"/>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tabSelected="1" topLeftCell="B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179.3767311342599</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19.989150115739903</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7.0211871527790208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3.5446593750020838</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0.10283067129785195</v>
      </c>
      <c r="H7" s="97">
        <v>46004.268182870372</v>
      </c>
      <c r="I7" s="18" t="str">
        <f>IFERROR(VLOOKUP(D7,DB!A:F,6,0),"")</f>
        <v>SCECO</v>
      </c>
      <c r="J7" s="18" t="str">
        <f>IFERROR(VLOOKUP(D7,DB!A:G,7,0),"")</f>
        <v>Dead</v>
      </c>
      <c r="K7" s="19" t="s">
        <v>39126</v>
      </c>
      <c r="L7" s="18" t="str">
        <f>IFERROR(VLOOKUP(D7,DB!A:I,9,0),"")</f>
        <v>Latis</v>
      </c>
    </row>
    <row r="8" spans="1:12" ht="31.5" customHeight="1">
      <c r="A8" s="96"/>
      <c r="B8" s="18" t="str">
        <f>IFERROR(VLOOKUP(D8,DB!A:K,11,0),"")</f>
        <v/>
      </c>
      <c r="C8" s="18"/>
      <c r="D8" s="18"/>
      <c r="E8" s="81"/>
      <c r="F8" s="97"/>
      <c r="G8" s="98">
        <f ca="1">IFERROR(NOW()-F8,"-")</f>
        <v>46004.376569097221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46004.376569097221</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46004.376569097221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46004.376569097221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46004.376569097221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46004.376569097221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46004.376569097221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46004.376569097221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46004.376569097221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46004.376569097221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46004.376569097221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46004.376569097221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46004.376569097221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46004.376569097221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46004.376569097221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46004.376569097221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46004.376569097221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46004.376569097221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46004.376569097221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46004.376569097221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46004.376569097221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46004.376569097221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46004.376569097221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46004.376569097221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46004.376569097221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46004.376569097221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46004.376569097221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46004.376569097221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46004.376569097221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46004.376569097221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46004.376569097221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46004.376569097221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46004.376569097221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46004.376569097221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46004.376569097221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46004.376569097221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46004.376569097221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46004.376569097221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46004.376569097221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46004.376569097221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46004.376569097221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46004.376569097221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46004.376569097221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46004.376569097221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46004.376569097221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46004.376569097221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46004.376569097221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46004.376569097221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46004.376569097221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46004.376569097221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46004.376569097221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46004.376569097221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46004.376569097221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46004.376569097221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46004.376569097221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46004.376569097221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46004.376569097221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46004.376569097221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46004.376569097221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46004.376569097221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46004.376569097221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46004.376569097221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46004.376569097221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46004.376569097221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46004.376569097221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46004.376569097221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46004.376569097221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46004.376569097221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46004.376569097221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46004.376569097221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46004.376569097221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46004.376569097221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46004.376569097221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46004.376569097221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46004.376569097221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46004.376569097221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46004.376569097221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46004.376569097221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46004.376569097221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46004.376569097221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46004.376569097221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46004.376569097221</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46004.376569097221</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46004.376569097221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46004.376569097221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46004.376569097221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46004.376569097221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46004.376569097221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46004.376569097221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46004.376569097221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46004.376569097221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46004.376569097221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46004.376569097221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46004.376569097221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46004.376569097221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46004.376569097221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46004.376569097221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46004.376569097221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46004.376569097221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46004.376569097221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46004.376569097221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46004.376569097221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46004.376569097221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46004.376569097221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46004.376569097221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46004.376569097221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46004.376569097221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46004.376569097221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46004.376569097221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46004.376569097221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46004.376569097221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46004.376569097221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46004.376569097221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46004.376569097221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46004.376569097221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46004.376569097221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46004.376569097221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46004.376569097221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46004.376569097221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46004.376569097221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46004.376569097221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46004.376569097221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46004.376569097221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46004.376569097221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46004.376569097221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46004.376569097221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46004.376569097221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46004.376569097221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46004.376569097221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46004.376569097221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46004.376569097221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46004.376569097221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46004.376569097221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46004.376569097221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46004.376569097221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46004.376569097221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46004.376569097221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46004.376569097221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46004.376569097221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46004.376569097221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46004.376569097221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46004.376569097221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46004.376569097221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46004.376569097221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46004.376569097221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46004.376569097221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46004.376569097221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46004.376569097221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46004.376569097221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46004.376569097221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46004.376569097221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46004.376569097221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46004.376569097221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46004.376569097221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46004.376569097221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46004.376569097221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46004.376569097221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46004.376569097221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46004.376569097221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46004.376569097221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46004.376569097221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46004.376569097221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46004.376569097221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46004.376569097221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46004.376569097221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46004.376569097221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46004.376569097221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46004.376569097221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46004.376569097221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46004.376569097221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46004.376569097221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46004.376569097221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46004.376569097221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46004.376569097221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46004.376569097221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46004.376569097221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46004.376569097221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46004.376569097221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46004.376569097221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46004.376569097221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46004.376569097221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46004.376569097221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46004.376569097221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46004.376569097221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46004.376569097221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46004.376569097221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46004.376569097221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46004.376569097221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46004.376569097221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46004.376569097221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46004.376569097221</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46004.376569097221</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46004.376569097221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46004.376569097221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46004.376569097221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46004.376569097221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46004.376569097221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46004.376569097221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46004.376569097221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46004.376569097221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46004.376569097221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46004.376569097221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46004.376569097221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46004.376569097221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46004.376569097221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46004.376569097221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46004.376569097221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46004.376569097221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46004.376569097221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46004.376569097221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46004.376569097221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46004.376569097221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46004.376569097221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46004.376569097221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46004.376569097221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46004.376569097221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46004.376569097221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46004.376569097221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46004.376569097221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46004.376569097221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46004.376569097221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46004.376569097221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46004.376569097221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46004.376569097221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46004.376569097221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46004.376569097221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46004.376569097221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46004.376569097221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46004.376569097221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46004.376569097221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46004.376569097221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46004.376569097221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46004.376569097221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46004.376569097221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46004.376569097221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46004.376569097221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46004.376569097221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46004.376569097221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46004.376569097221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46004.376569097221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46004.376569097221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46004.376569097221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46004.376569097221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46004.376569097221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46004.376569097221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46004.376569097221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46004.376569097221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46004.376569097221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46004.376569097221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46004.376569097221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46004.376569097221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46004.376569097221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46004.376569097221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46004.376569097221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46004.376569097221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46004.376569097221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46004.376569097221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46004.376569097221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46004.376569097221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46004.376569097221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46004.376569097221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46004.376569097221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46004.376569097221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46004.376569097221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46004.376569097221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46004.376569097221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46004.376569097221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46004.376569097221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46004.376569097221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46004.376569097221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46004.376569097221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46004.376569097221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46004.376569097221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46004.376569097221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46004.376569097221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46004.376569097221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46004.376569097221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46004.376569097221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46004.376569097221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46004.376569097221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46004.376569097221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46004.376569097221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46004.376569097221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46004.376569097221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46004.376569097221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46004.376569097221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46004.376569097221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46004.376569097221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46004.376569097221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46004.376569097221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46004.376569097221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46004.376569097221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46004.376569097221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46004.376569097221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46004.376569097221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46004.376569097221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46004.376569097221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46004.376569097221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46004.376569097221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46004.376569097221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46004.376569097221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46004.376569097221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46004.376569097221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46004.376569097221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46004.376569097221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46004.376569097221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46004.376569097221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46004.376569097221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46004.376569097221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46004.376569097221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46004.376569097221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46004.376569097221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46004.376569097221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46004.376569097221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46004.376569097221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46004.376569097221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46004.376569097221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46004.376569097221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46004.376569097221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46004.376569097221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46004.376569097221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46004.376569097221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46004.376569097221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46004.376569097221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46004.376569097221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46004.376569097221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46004.376569097221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46004.376569097221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46004.376569097221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46004.376569097221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46004.376569097221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46004.376569097221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46004.376569097221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46004.376569097221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46004.376569097221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46004.376569097221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46004.376569097221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46004.376569097221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46004.376569097221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46004.376569097221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46004.376569097221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46004.376569097221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46004.376569097221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46004.376569097221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46004.376569097221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46004.376569097221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46004.376569097221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46004.376569097221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46004.376569097221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46004.376569097221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46004.376569097221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46004.376569097221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46004.376569097221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46004.376569097221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46004.376569097221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46004.376569097221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46004.376569097221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46004.376569097221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46004.376569097221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46004.376569097221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46004.376569097221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46004.376569097221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46004.376569097221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46004.376569097221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46004.376569097221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46004.376569097221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46004.376569097221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46004.376569097221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46004.376569097221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46004.376569097221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46004.376569097221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46004.376569097221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46004.376569097221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46004.376569097221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46004.376569097221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46004.376569097221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46004.376569097221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46004.376569097221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46004.376569097221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46004.376569097221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46004.376569097221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46004.376569097221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46004.376569097221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46004.376569097221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46004.376569097221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46004.376569097221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46004.376569097221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46004.376569097221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46004.376569097221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46004.376569097221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46004.376569097221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46004.376569097221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46004.376569097221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46004.376569097221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46004.376569097221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46004.376569097221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46004.376569097221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46004.376569097221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46004.376569097221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46004.376569097221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46004.376569097221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46004.376569097221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46004.376569097221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46004.376569097221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46004.376569097221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46004.376569097221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46004.376569097221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46004.376569097221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46004.376569097221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46004.376569097221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46004.376569097221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46004.376569097221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46004.376569097221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46004.376569097221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46004.376569097221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46004.376569097221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46004.376569097221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46004.376569097221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46004.376569097221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46004.376569097221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46004.376569097221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46004.376569097221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46004.376569097221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46004.376569097221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46004.376569097221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46004.376569097221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46004.376569097221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46004.376569097221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46004.376569097221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46004.376569097221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46004.376569097221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46004.376569097221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46004.376569097221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46004.376569097221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46004.376569097221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46004.376569097221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46004.376569097221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46004.376569097221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46004.376569097221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46004.376569097221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46004.376569097221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46004.376569097221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46004.376569097221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46004.376569097221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46004.376569097221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46004.376569097221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46004.376569097221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46004.376569097221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46004.376569097221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46004.376569097221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46004.376569097221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46004.376569097221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46004.376569097221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46004.376569097221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46004.376569097221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46004.376569097221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46004.376569097221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46004.376569097221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46004.376569097221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46004.376569097221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46004.376569097221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46004.376569097221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46004.376569097221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46004.376569097221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46004.376569097221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46004.376569097221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46004.376569097221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46004.376569097221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46004.376569097221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46004.376569097221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46004.376569097221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46004.376569097221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46004.376569097221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46004.376569097221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46004.376569097221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46004.376569097221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46004.376569097221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46004.376569097221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46004.376569097221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46004.376569097221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46004.376569097221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46004.376569097221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46004.376569097221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46004.376569097221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46004.376569097221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46004.376569097221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46004.376569097221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46004.376569097221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46004.376569097221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46004.376569097221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46004.376569097221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46004.376569097221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46004.376569097221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46004.376569097221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46004.376569097221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46004.376569097221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46004.376569097221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46004.376569097221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46004.376569097221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46004.376569097221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46004.376569097221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46004.376569097221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46004.376569097221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46004.376569097221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46004.376569097221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46004.376569097221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46004.376569097221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46004.376569097221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46004.376569097221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46004.376569097221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46004.376569097221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46004.376569097221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46004.376569097221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46004.376569097221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46004.376569097221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46004.376569097221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46004.376569097221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46004.376569097221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46004.376569097221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46004.376569097221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46004.376569097221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46004.376569097221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46004.376569097221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46004.376569097221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46004.376569097221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46004.376569097221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46004.376569097221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46004.376569097221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46004.376569097221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46004.376569097221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46004.376569097221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46004.376569097221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46004.376569097221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46004.376569097221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46004.376569097221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46004.376569097221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46004.376569097221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46004.376569097221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46004.376569097221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46004.376569097221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46004.376569097221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46004.376569097221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46004.376569097221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46004.376569097221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46004.376569097221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46004.376569097221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46004.376569097221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46004.376569097221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46004.376569097221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46004.376569097221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46004.376569097221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46004.376569097221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46004.376569097221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46004.376569097221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46004.376569097221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46004.376569097221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46004.376569097221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46004.376569097221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46004.376569097221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46004.376569097221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46004.376569097221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46004.376569097221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46004.376569097221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46004.376569097221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46004.376569097221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46004.376569097221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46004.376569097221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46004.376569097221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46004.376569097221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46004.376569097221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46004.376569097221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46004.376569097221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46004.376569097221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46004.376569097221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46004.376569097221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46004.376569097221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46004.376569097221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46004.376569097221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46004.376569097221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46004.376569097221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46004.376569097221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46004.376569097221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46004.376569097221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46004.376569097221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46004.376569097221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46004.376569097221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46004.376569097221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46004.376569097221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46004.376569097221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46004.376569097221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46004.376569097221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46004.376569097221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46004.376569097221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46004.376569097221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46004.376569097221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46004.376569097221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46004.376569097221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46004.376569097221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46004.376569097221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46004.376569097221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46004.376569097221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46004.376569097221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46004.376569097221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46004.376569097221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46004.376569097221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46004.376569097221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46004.376569097221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46004.376569097221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46004.376569097221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46004.376569097221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46004.376569097221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46004.376569097221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46004.376569097221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46004.376569097221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46004.376569097221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46004.376569097221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46004.376569097221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46004.376569097221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46004.376569097221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46004.376569097221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46004.376569097221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46004.376569097221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46004.376569097221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46004.376569097221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46004.376569097221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46004.376569097221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46004.376569097221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46004.376569097221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46004.376569097221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46004.376569097221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46004.376569097221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46004.376569097221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46004.376569097221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46004.376569097221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46004.376569097221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46004.376569097221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46004.376569097221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46004.376569097221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46004.376569097221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46004.376569097221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46004.376569097221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46004.376569097221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46004.376569097221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46004.376569097221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46004.376569097221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46004.376569097221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46004.376569097221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46004.376569097221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46004.376569097221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46004.376569097221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46004.376569097221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46004.376569097221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46004.376569097221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46004.376569097221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46004.376569097221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46004.376569097221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46004.376569097221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46004.376569097221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46004.376569097221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46004.376569097221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46004.376569097221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46004.376569097221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46004.376569097221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46004.376569097221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46004.376569097221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46004.376569097221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46004.376569097221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46004.376569097221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46004.376569097221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46004.376569097221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46004.376569097221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46004.376569097221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46004.376569097221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46004.376569097221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46004.376569097221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46004.376569097221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46004.376569097221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46004.376569097221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46004.376569097221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46004.376569097221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46004.376569097221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46004.376569097221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46004.376569097221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46004.376569097221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46004.376569097221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46004.376569097221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46004.376569097221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46004.376569097221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46004.376569097221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46004.376569097221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46004.376569097221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46004.376569097221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46004.376569097221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46004.376569097221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46004.376569097221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46004.376569097221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46004.376569097221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46004.376569097221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46004.376569097221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46004.376569097221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46004.376569097221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46004.376569097221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46004.376569097221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46004.376569097221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46004.376569097221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46004.376569097221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46004.376569097221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46004.376569097221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46004.376569097221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46004.376569097221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46004.376569097221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46004.376569097221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46004.376569097221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46004.376569097221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46004.376569097221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46004.376569097221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46004.376569097221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46004.376569097221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46004.376569097221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46004.376569097221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46004.376569097221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46004.376569097221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46004.376569097221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46004.376569097221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46004.376569097221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46004.376569097221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46004.376569097221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46004.376569097221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46004.376569097221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46004.376569097221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46004.376569097221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46004.376569097221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46004.376569097221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46004.376569097221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46004.376569097221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46004.376569097221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46004.376569097221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46004.376569097221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46004.376569097221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46004.376569097221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46004.376569097221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46004.376569097221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46004.376569097221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46004.376569097221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46004.376569097221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46004.376569097221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46004.376569097221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46004.376569097221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46004.376569097221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46004.376569097221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46004.376569097221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46004.376569097221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46004.376569097221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46004.376569097221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46004.376569097221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46004.376569097221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46004.376569097221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46004.376569097221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46004.376569097221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46004.376569097221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46004.376569097221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46004.376569097221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46004.376569097221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46004.376569097221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46004.376569097221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46004.376569097221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46004.376569097221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46004.376569097221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46004.376569097221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46004.376569097221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46004.376569097221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46004.376569097221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46004.376569097221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46004.376569097221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46004.376569097221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46004.376569097221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46004.376569097221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46004.376569097221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46004.376569097221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46004.376569097221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46004.376569097221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46004.376569097221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46004.376569097221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46004.376569097221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46004.376569097221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46004.376569097221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46004.376569097221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46004.376569097221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46004.376569097221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46004.376569097221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46004.376569097221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46004.376569097221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46004.376569097221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46004.376569097221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46004.376569097221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46004.376569097221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46004.376569097221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46004.376569097221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46004.376569097221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46004.376569097221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46004.376569097221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46004.376569097221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46004.376569097221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46004.376569097221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46004.376569097221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46004.376569097221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46004.376569097221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46004.376569097221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46004.376569097221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46004.376569097221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46004.376569097221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46004.376569097221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46004.376569097221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46004.376569097221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46004.376569097221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46004.376569097221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46004.376569097221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46004.376569097221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46004.376569097221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46004.376569097221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46004.376569097221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46004.376569097221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46004.376569097221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46004.376569097221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46004.376569097221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46004.376569097221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46004.376569097221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46004.376569097221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46004.376569097221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46004.376569097221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46004.376569097221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46004.376569097221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46004.376569097221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46004.376569097221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46004.376569097221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46004.376569097221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46004.376569097221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46004.376569097221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46004.376569097221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46004.376569097221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46004.376569097221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46004.376569097221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46004.376569097221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46004.376569097221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46004.376569097221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46004.376569097221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46004.376569097221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46004.376569097221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46004.376569097221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46004.376569097221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46004.376569097221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46004.376569097221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46004.376569097221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46004.376569097221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46004.376569097221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46004.376569097221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46004.376569097221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46004.376569097221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46004.376569097221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46004.376569097221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46004.376569097221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46004.376569097221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46004.376569097221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46004.376569097221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46004.376569097221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46004.376569097221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46004.376569097221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46004.376569097221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46004.376569097221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46004.376569097221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46004.376569097221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46004.376569097221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46004.376569097221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46004.376569097221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46004.376569097221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46004.376569097221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46004.376569097221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46004.376569097221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46004.376569097221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46004.376569097221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46004.376569097221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46004.376569097221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46004.376569097221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46004.376569097221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46004.376569097221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46004.376569097221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46004.376569097221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46004.376569097221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46004.376569097221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46004.376569097221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46004.376569097221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46004.376569097221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46004.376569097221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46004.376569097221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46004.376569097221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46004.376569097221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46004.376569097221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46004.376569097221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46004.376569097221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46004.376569097221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46004.376569097221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46004.376569097221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46004.376569097221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46004.376569097221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46004.376569097221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46004.376569097221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46004.376569097221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46004.376569097221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46004.376569097221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46004.376569097221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46004.376569097221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46004.376569097221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46004.376569097221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46004.376569097221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46004.376569097221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46004.376569097221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46004.376569097221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46004.376569097221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46004.376569097221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46004.376569097221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46004.376569097221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46004.376569097221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46004.376569097221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46004.376569097221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46004.376569097221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46004.376569097221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46004.376569097221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46004.376569097221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46004.376569097221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46004.376569097221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46004.376569097221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46004.376569097221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46004.376569097221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46004.376569097221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46004.376569097221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46004.376569097221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46004.376569097221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46004.376569097221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46004.376569097221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46004.376569097221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46004.376569097221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46004.376569097221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46004.376569097221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46004.376569097221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46004.376569097221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46004.376569097221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46004.376569097221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46004.376569097221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46004.376569097221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46004.376569097221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46004.376569097221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46004.376569097221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46004.376569097221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46004.376569097221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46004.376569097221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46004.376569097221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46004.376569097221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46004.376569097221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46004.376569097221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46004.376569097221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46004.376569097221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46004.376569097221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46004.376569097221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46004.376569097221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46004.376569097221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46004.376569097221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46004.376569097221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46004.376569097221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46004.376569097221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46004.376569097221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46004.376569097221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46004.376569097221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46004.376569097221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46004.376569097221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46004.376569097221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46004.376569097221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46004.376569097221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46004.376569097221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46004.376569097221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46004.376569097221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46004.376569097221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46004.376569097221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46004.376569097221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46004.376569097221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46004.376569097221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46004.376569097221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46004.376569097221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46004.376569097221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46004.376569097221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46004.376569097221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46004.376569097221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46004.376569097221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46004.376569097221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46004.376569097221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46004.376569097221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46004.376569097221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46004.376569097221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46004.376569097221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46004.376569097221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46004.376569097221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46004.376569097221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46004.376569097221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46004.376569097221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46004.376569097221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46004.376569097221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46004.376569097221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46004.376569097221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46004.376569097221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46004.376569097221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46004.376569097221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46004.376569097221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46004.376569097221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46004.376569097221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46004.376569097221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46004.376569097221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46004.376569097221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46004.376569097221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46004.376569097221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46004.376569097221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46004.376569097221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46004.376569097221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46004.376569097221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46004.376569097221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46004.376569097221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46004.376569097221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46004.376569097221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46004.376569097221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46004.376569097221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46004.376569097221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46004.376569097221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46004.376569097221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46004.376569097221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46004.376569097221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46004.376569097221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46004.376569097221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46004.376569097221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46004.376569097221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46004.376569097221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46004.376569097221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46004.376569097221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46004.376569097221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46004.376569097221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46004.376569097221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46004.376569097221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46004.376569097221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46004.376569097221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46004.376569097221</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300.89585150462517</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5.582425578701077</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1</v>
      </c>
      <c r="D4" s="87" t="s">
        <v>39132</v>
      </c>
      <c r="E4" s="90" t="s">
        <v>39106</v>
      </c>
      <c r="F4" s="91"/>
      <c r="G4" s="92">
        <f ca="1">IFERROR(NOW()-F4,"")</f>
        <v>46004.376569097221</v>
      </c>
      <c r="H4" s="91">
        <v>46004.344143518516</v>
      </c>
      <c r="I4" s="106" t="str">
        <f>IFERROR(VLOOKUP(D4,DB!A:F,6,0),"")</f>
        <v>SCECO</v>
      </c>
      <c r="J4" s="106" t="str">
        <f>IFERROR(VLOOKUP(D4,DB!A:G,7,0),"")</f>
        <v>Dead</v>
      </c>
      <c r="K4" s="93" t="s">
        <v>39133</v>
      </c>
      <c r="L4" s="87" t="str">
        <f>IFERROR(VLOOKUP(D4,DB!A:I,9,0),"")</f>
        <v>Latis</v>
      </c>
    </row>
    <row r="5" spans="1:16" ht="15" customHeight="1">
      <c r="A5" s="106" t="s">
        <v>39134</v>
      </c>
      <c r="B5" s="106" t="str">
        <f>IFERROR(VLOOKUP(D5,DB!A:K,11,0),"")</f>
        <v>R4</v>
      </c>
      <c r="C5" s="89">
        <v>2</v>
      </c>
      <c r="D5" s="87" t="s">
        <v>34028</v>
      </c>
      <c r="E5" s="90" t="s">
        <v>39106</v>
      </c>
      <c r="F5" s="91"/>
      <c r="G5" s="92">
        <f ca="1">IFERROR(NOW()-F5,"")</f>
        <v>46004.376569097221</v>
      </c>
      <c r="H5" s="91"/>
      <c r="I5" s="106" t="str">
        <f>IFERROR(VLOOKUP(D5,DB!A:F,6,0),"")</f>
        <v>SCECO</v>
      </c>
      <c r="J5" s="106" t="str">
        <f>IFERROR(VLOOKUP(D5,DB!A:G,7,0),"")</f>
        <v>Vandalized</v>
      </c>
      <c r="K5" s="93" t="s">
        <v>39135</v>
      </c>
      <c r="L5" s="87" t="str">
        <f>IFERROR(VLOOKUP(D5,DB!A:I,9,0),"")</f>
        <v>Latis</v>
      </c>
    </row>
    <row r="6" spans="1:16" ht="15" customHeight="1">
      <c r="A6" s="106"/>
      <c r="B6" s="106" t="str">
        <f>IFERROR(VLOOKUP(D6,DB!A:K,11,0),"")</f>
        <v/>
      </c>
      <c r="C6" s="89"/>
      <c r="D6" s="87"/>
      <c r="E6" s="90"/>
      <c r="F6" s="91"/>
      <c r="G6" s="92">
        <f ca="1">IFERROR(NOW()-F6,"")</f>
        <v>46004.376569097221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46004.376569097221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46004.376569097221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46004.376569097221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46004.376569097221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46004.376569097221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46004.376569097221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46004.376569097221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46004.376569097221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46004.376569097221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46004.376569097221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46004.376569097221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46004.376569097221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46004.376569097221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46004.376569097221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46004.376569097221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46004.376569097221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46004.376569097221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46004.376569097221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46004.376569097221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46004.376569097221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46004.376569097221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46004.376569097221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46004.376569097221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46004.376569097221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46004.376569097221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46004.376569097221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46004.376569097221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46004.376569097221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46004.376569097221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46004.376569097221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46004.376569097221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46004.376569097221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46004.376569097221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46004.376569097221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46004.376569097221</v>
      </c>
      <c r="H41" s="91"/>
      <c r="I41" s="106" t="str">
        <f>IFERROR(VLOOKUP(D41,DB!A:F,6,0),"")</f>
        <v/>
      </c>
      <c r="J41" s="106" t="str">
        <f>IFERROR(VLOOKUP(D41,DB!A:G,7,0),"")</f>
        <v/>
      </c>
      <c r="K41" s="93"/>
      <c r="L41" s="8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2" sqref="D12"/>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39136</v>
      </c>
    </row>
    <row r="2" spans="1:13" s="39" customFormat="1">
      <c r="A2" s="37" t="s">
        <v>39137</v>
      </c>
      <c r="B2" s="37" t="str">
        <f>IFERROR(VLOOKUP(D2,[1]DB!A:K,11,0),"")</f>
        <v>R5</v>
      </c>
      <c r="C2" s="37">
        <v>3</v>
      </c>
      <c r="D2" s="99" t="s">
        <v>36085</v>
      </c>
      <c r="E2" s="37" t="s">
        <v>39106</v>
      </c>
      <c r="F2" s="38">
        <v>45891.832060185188</v>
      </c>
      <c r="G2" s="101">
        <f ca="1">IFERROR(NOW()-F2,"")</f>
        <v>112.54450891203305</v>
      </c>
      <c r="H2" s="38">
        <v>45891.790393518517</v>
      </c>
      <c r="I2" s="37" t="str">
        <f>IFERROR(VLOOKUP(D2,[1]DB!A:F,6,0),"")</f>
        <v>Generator-SG</v>
      </c>
      <c r="J2" s="37" t="str">
        <f>IFERROR(VLOOKUP(D2,[1]DB!A:G,7,0),"")</f>
        <v>Vandalized</v>
      </c>
      <c r="K2" s="37" t="s">
        <v>39138</v>
      </c>
      <c r="L2" s="37" t="str">
        <f>IFERROR(VLOOKUP(D2,[1]DB!A:I,9,0),"")</f>
        <v>Latis</v>
      </c>
      <c r="M2" s="154"/>
    </row>
    <row r="3" spans="1:13" s="39" customFormat="1" ht="30.75">
      <c r="A3" s="37" t="s">
        <v>39139</v>
      </c>
      <c r="B3" s="37" t="str">
        <f>IFERROR(VLOOKUP(D3,[1]DB!A:K,11,0),"")</f>
        <v>R5</v>
      </c>
      <c r="C3" s="37">
        <v>1</v>
      </c>
      <c r="D3" s="37" t="s">
        <v>33407</v>
      </c>
      <c r="E3" s="37" t="s">
        <v>39109</v>
      </c>
      <c r="F3" s="38">
        <v>45926.188877314817</v>
      </c>
      <c r="G3" s="101">
        <f t="shared" ref="G3" ca="1" si="0">IFERROR(NOW()-F3,"")</f>
        <v>78.187691782404727</v>
      </c>
      <c r="H3" s="38">
        <v>45926.158159722225</v>
      </c>
      <c r="I3" s="37" t="str">
        <f>IFERROR(VLOOKUP(D3,[1]DB!A:F,6,0),"")</f>
        <v>SCECO</v>
      </c>
      <c r="J3" s="37" t="str">
        <f>IFERROR(VLOOKUP(D3,[1]DB!A:G,7,0),"")</f>
        <v>Good</v>
      </c>
      <c r="K3" s="37" t="s">
        <v>39140</v>
      </c>
      <c r="L3" s="37" t="str">
        <f>IFERROR(VLOOKUP(D3,[1]DB!A:I,9,0),"")</f>
        <v>Latis</v>
      </c>
      <c r="M3" s="37"/>
    </row>
    <row r="4" spans="1:13" s="39" customFormat="1" ht="45.75" customHeight="1">
      <c r="A4" s="102" t="s">
        <v>39141</v>
      </c>
      <c r="B4" s="102" t="str">
        <f>IFERROR(VLOOKUP(D4,[1]DB!A:K,11,0),"")</f>
        <v>R5</v>
      </c>
      <c r="C4" s="102">
        <v>1</v>
      </c>
      <c r="D4" s="102" t="s">
        <v>34832</v>
      </c>
      <c r="E4" s="102" t="s">
        <v>39109</v>
      </c>
      <c r="F4" s="103">
        <v>45948.661111111112</v>
      </c>
      <c r="G4" s="104">
        <f t="shared" ref="G4" ca="1" si="1">IFERROR(NOW()-F4,"")</f>
        <v>55.715457986108959</v>
      </c>
      <c r="H4" s="103">
        <v>45948.661111111112</v>
      </c>
      <c r="I4" s="102" t="str">
        <f>IFERROR(VLOOKUP(D4,[1]DB!A:F,6,0),"")</f>
        <v>SCECO</v>
      </c>
      <c r="J4" s="102" t="str">
        <f>IFERROR(VLOOKUP(D4,[1]DB!A:G,7,0),"")</f>
        <v>Dead</v>
      </c>
      <c r="K4" s="102" t="s">
        <v>39142</v>
      </c>
      <c r="L4" s="102" t="str">
        <f>IFERROR(VLOOKUP(D4,[1]DB!A:I,9,0),"")</f>
        <v>Latis</v>
      </c>
      <c r="M4" s="37"/>
    </row>
    <row r="5" spans="1:13" s="39" customFormat="1" ht="30.75">
      <c r="A5" s="102" t="s">
        <v>39143</v>
      </c>
      <c r="B5" s="102" t="str">
        <f>IFERROR(VLOOKUP(D5,[1]DB!A:K,11,0),"")</f>
        <v>R5</v>
      </c>
      <c r="C5" s="102">
        <v>1</v>
      </c>
      <c r="D5" s="102" t="s">
        <v>36592</v>
      </c>
      <c r="E5" s="102" t="s">
        <v>39106</v>
      </c>
      <c r="F5" s="103">
        <v>45981.373298611114</v>
      </c>
      <c r="G5" s="104">
        <f ca="1">IFERROR(NOW()-F5,"")</f>
        <v>23.003270486107795</v>
      </c>
      <c r="H5" s="130">
        <v>45981.360798611109</v>
      </c>
      <c r="I5" s="102" t="str">
        <f>IFERROR(VLOOKUP(D5,[1]DB!A:F,6,0),"")</f>
        <v>SCECO</v>
      </c>
      <c r="J5" s="102" t="str">
        <f>IFERROR(VLOOKUP(D5,[1]DB!A:G,7,0),"")</f>
        <v>Dead</v>
      </c>
      <c r="K5" s="102" t="s">
        <v>39144</v>
      </c>
      <c r="L5" s="102" t="str">
        <f>IFERROR(VLOOKUP(D5,[1]DB!A:I,9,0),"")</f>
        <v>Latis</v>
      </c>
      <c r="M5" s="37"/>
    </row>
    <row r="6" spans="1:13">
      <c r="A6" s="37" t="s">
        <v>39145</v>
      </c>
      <c r="B6" s="37" t="str">
        <f>IFERROR(VLOOKUP(D6,[1]DB!A:K,11,0),"")</f>
        <v>R5</v>
      </c>
      <c r="C6" s="37">
        <v>1</v>
      </c>
      <c r="D6" s="37" t="s">
        <v>37850</v>
      </c>
      <c r="E6" s="37" t="s">
        <v>39106</v>
      </c>
      <c r="F6" s="38">
        <v>45997.107488425929</v>
      </c>
      <c r="G6" s="129">
        <f t="shared" ref="G6" ca="1" si="2">IFERROR(NOW()-F6,"")</f>
        <v>7.2690806712926133</v>
      </c>
      <c r="H6" s="38">
        <v>45997.093599537038</v>
      </c>
      <c r="I6" s="37" t="str">
        <f>IFERROR(VLOOKUP(D6,[1]DB!A:F,6,0),"")</f>
        <v>SCECO</v>
      </c>
      <c r="J6" s="37" t="str">
        <f>IFERROR(VLOOKUP(D6,[1]DB!A:G,7,0),"")</f>
        <v>In progress</v>
      </c>
      <c r="K6" s="37" t="s">
        <v>39146</v>
      </c>
      <c r="L6" s="37" t="str">
        <f>IFERROR(VLOOKUP(D6,[1]DB!A:I,9,0),"")</f>
        <v>Latis</v>
      </c>
      <c r="M6" s="37"/>
    </row>
    <row r="7" spans="1:13">
      <c r="A7" s="99" t="s">
        <v>39147</v>
      </c>
      <c r="B7" s="37" t="str">
        <f>IFERROR(VLOOKUP(D7,[1]DB!A:K,11,0),"")</f>
        <v>R5</v>
      </c>
      <c r="C7" s="37">
        <v>1</v>
      </c>
      <c r="D7" s="37" t="s">
        <v>33475</v>
      </c>
      <c r="E7" s="37" t="s">
        <v>39106</v>
      </c>
      <c r="F7" s="38">
        <v>46002.119513888887</v>
      </c>
      <c r="G7" s="129">
        <f ca="1">IFERROR(NOW()-F7,"")</f>
        <v>2.25705520833435</v>
      </c>
      <c r="H7" s="38">
        <v>46002.086875000001</v>
      </c>
      <c r="I7" s="37" t="str">
        <f>IFERROR(VLOOKUP(D7,[1]DB!A:F,6,0),"")</f>
        <v>SCECO</v>
      </c>
      <c r="J7" s="37" t="str">
        <f>IFERROR(VLOOKUP(D7,[1]DB!A:G,7,0),"")</f>
        <v>Good</v>
      </c>
      <c r="K7" s="37" t="s">
        <v>39148</v>
      </c>
      <c r="L7" s="37" t="str">
        <f>IFERROR(VLOOKUP(D7,[1]DB!A:I,9,0),"")</f>
        <v>Latis</v>
      </c>
      <c r="M7" s="37"/>
    </row>
    <row r="8" spans="1:13">
      <c r="A8" s="151"/>
      <c r="B8" s="37" t="str">
        <f>IFERROR(VLOOKUP(D8,[1]DB!A:K,11,0),"")</f>
        <v/>
      </c>
      <c r="C8" s="151"/>
      <c r="D8" s="151"/>
      <c r="E8" s="151"/>
      <c r="F8" s="152"/>
      <c r="G8" s="153">
        <f t="shared" ref="G8:G53" ca="1" si="3">IFERROR(NOW()-F8,"")</f>
        <v>46004.376569097221</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46004.376569097221</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46004.376569097221</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46004.376569097221</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46004.376569097221</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46004.376569097221</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46004.376569097221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46004.376569097221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46004.376569097221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46004.376569097221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46004.376569097221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46004.376569097221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46004.376569097221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46004.376569097221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46004.376569097221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46004.376569097221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46004.376569097221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46004.376569097221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46004.376569097221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46004.376569097221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46004.376569097221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46004.376569097221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46004.376569097221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46004.376569097221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46004.376569097221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46004.376569097221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46004.376569097221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46004.376569097221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46004.376569097221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46004.376569097221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46004.376569097221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46004.376569097221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46004.376569097221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46004.376569097221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46004.376569097221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46004.376569097221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46004.376569097221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46004.376569097221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46004.376569097221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46004.376569097221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46004.376569097221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46004.376569097221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46004.376569097221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46004.376569097221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46004.376569097221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46004.376569097221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46004.376569097221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46004.376569097221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46004.376569097221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46004.376569097221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46004.376569097221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46004.376569097221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46004.376569097221</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39149</v>
      </c>
      <c r="B2" s="114" t="str">
        <f>IFERROR(VLOOKUP(D2,DB!A:K,11,0),"")</f>
        <v>R6</v>
      </c>
      <c r="C2" s="115">
        <v>1</v>
      </c>
      <c r="D2" s="114" t="s">
        <v>30983</v>
      </c>
      <c r="E2" s="136" t="s">
        <v>39106</v>
      </c>
      <c r="F2" s="116">
        <v>46004.146354166667</v>
      </c>
      <c r="G2" s="72">
        <f t="shared" ref="G2:G40" ca="1" si="0">IFERROR(NOW()-F2,"-")</f>
        <v>0.23021493055421161</v>
      </c>
      <c r="H2" s="116">
        <v>46004.234780092593</v>
      </c>
      <c r="I2" s="114" t="str">
        <f>IFERROR(VLOOKUP(D2,DB!A:F,6,0),"")</f>
        <v>SCECO</v>
      </c>
      <c r="J2" s="114" t="str">
        <f>IFERROR(VLOOKUP(D2,DB!A:G,7,0),"")</f>
        <v>Dead</v>
      </c>
      <c r="K2" s="117" t="s">
        <v>39150</v>
      </c>
      <c r="L2" s="131" t="str">
        <f>IFERROR(VLOOKUP(D2,DB!A:I,9,0),"")</f>
        <v>Latis</v>
      </c>
    </row>
    <row r="3" spans="1:16382" ht="31.5" customHeight="1">
      <c r="A3" s="113" t="s">
        <v>39151</v>
      </c>
      <c r="B3" s="114" t="str">
        <f>IFERROR(VLOOKUP(D3,DB!A:K,11,0),"")</f>
        <v>R6</v>
      </c>
      <c r="C3" s="115">
        <v>1</v>
      </c>
      <c r="D3" s="114" t="s">
        <v>34924</v>
      </c>
      <c r="E3" s="136" t="s">
        <v>39106</v>
      </c>
      <c r="F3" s="116">
        <v>46004.33121527778</v>
      </c>
      <c r="G3" s="72">
        <f t="shared" ca="1" si="0"/>
        <v>4.5353819441515952E-2</v>
      </c>
      <c r="H3" s="116">
        <v>46004.331180555557</v>
      </c>
      <c r="I3" s="114" t="str">
        <f>IFERROR(VLOOKUP(D3,DB!A:F,6,0),"")</f>
        <v>SCECO</v>
      </c>
      <c r="J3" s="114" t="str">
        <f>IFERROR(VLOOKUP(D3,DB!A:G,7,0),"")</f>
        <v>In progress</v>
      </c>
      <c r="K3" s="117" t="s">
        <v>39152</v>
      </c>
      <c r="L3" s="131" t="str">
        <f>IFERROR(VLOOKUP(D3,DB!A:I,9,0),"")</f>
        <v>Latis</v>
      </c>
    </row>
    <row r="4" spans="1:16382" ht="31.5" customHeight="1">
      <c r="A4" s="113"/>
      <c r="B4" s="114" t="str">
        <f>IFERROR(VLOOKUP(D4,DB!A:K,11,0),"")</f>
        <v/>
      </c>
      <c r="C4" s="115"/>
      <c r="D4" s="114"/>
      <c r="E4" s="136"/>
      <c r="F4" s="116"/>
      <c r="G4" s="72">
        <f t="shared" ca="1" si="0"/>
        <v>46004.376569097221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46004.376569097221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46004.376569097221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46004.376569097221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46004.376569097221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46004.376569097221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46004.376569097221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46004.376569097221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46004.376569097221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46004.376569097221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46004.376569097221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46004.376569097221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46004.376569097221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46004.376569097221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46004.376569097221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46004.376569097221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46004.376569097221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46004.376569097221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46004.376569097221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46004.376569097221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46004.376569097221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46004.376569097221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46004.376569097221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46004.376569097221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46004.376569097221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46004.376569097221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46004.376569097221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46004.376569097221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46004.376569097221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46004.376569097221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46004.376569097221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46004.376569097221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46004.376569097221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46004.376569097221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46004.376569097221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46004.376569097221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46004.376569097221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46004.376569097221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46004.376569097221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46004.376569097221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46004.376569097221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46004.376569097221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46004.376569097221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46004.376569097221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46004.376569097221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46004.376569097221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46004.376569097221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46004.376569097221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46004.376569097221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46004.376569097221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46004.376569097221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46004.376569097221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46004.376569097221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46004.376569097221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46004.376569097221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46004.376569097221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46004.376569097221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46004.376569097221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46004.376569097221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46004.376569097221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46004.376569097221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46004.376569097221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46004.376569097221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46004.376569097221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46004.376569097221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46004.376569097221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46004.376569097221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46004.376569097221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46004.376569097221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46004.376569097221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46004.376569097221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46004.376569097221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46004.376569097221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46004.376569097221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46004.376569097221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46004.376569097221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46004.376569097221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46004.376569097221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46004.376569097221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46004.376569097221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46004.376569097221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46004.376569097221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46004.376569097221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46004.376569097221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46004.376569097221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46004.376569097221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46004.376569097221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46004.376569097221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46004.376569097221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46004.376569097221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46004.376569097221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46004.376569097221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46004.376569097221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46004.376569097221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46004.376569097221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46004.376569097221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46004.376569097221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46004.376569097221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46004.376569097221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46004.376569097221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46004.376569097221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46004.376569097221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46004.376569097221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46004.376569097221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46004.376569097221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46004.376569097221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46004.376569097221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46004.376569097221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46004.376569097221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46004.376569097221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46004.376569097221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46004.376569097221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46004.376569097221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46004.376569097221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46004.376569097221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46004.376569097221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46004.376569097221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46004.376569097221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46004.376569097221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46004.376569097221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46004.376569097221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46004.376569097221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46004.376569097221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46004.376569097221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46004.376569097221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46004.376569097221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46004.376569097221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46004.376569097221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46004.376569097221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46004.376569097221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46004.376569097221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46004.376569097221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46004.376569097221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46004.376569097221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46004.376569097221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46004.376569097221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46004.376569097221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46004.376569097221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46004.376569097221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46004.376569097221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46004.376569097221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46004.376569097221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46004.376569097221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46004.376569097221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46004.376569097221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46004.376569097221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46004.376569097221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46004.376569097221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46004.376569097221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46004.376569097221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46004.376569097221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46004.376569097221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46004.376569097221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46004.376569097221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46004.376569097221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46004.376569097221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46004.376569097221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46004.376569097221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46004.376569097221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46004.376569097221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46004.376569097221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46004.376569097221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46004.376569097221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46004.376569097221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46004.376569097221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46004.376569097221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46004.376569097221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46004.376569097221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46004.376569097221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46004.376569097221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46004.376569097221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46004.376569097221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46004.376569097221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46004.376569097221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46004.376569097221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46004.376569097221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46004.376569097221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46004.376569097221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46004.376569097221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46004.376569097221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46004.376569097221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46004.376569097221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46004.376569097221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46004.376569097221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46004.376569097221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46004.376569097221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46004.376569097221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46004.376569097221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46004.376569097221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46004.376569097221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46004.376569097221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46004.376569097221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46004.376569097221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46004.376569097221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46004.376569097221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46004.376569097221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46004.376569097221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46004.376569097221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46004.376569097221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46004.376569097221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46004.376569097221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46004.376569097221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46004.376569097221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46004.376569097221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46004.376569097221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46004.376569097221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46004.376569097221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46004.376569097221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46004.376569097221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46004.376569097221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46004.376569097221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46004.376569097221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46004.376569097221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46004.376569097221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46004.376569097221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46004.376569097221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46004.376569097221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46004.376569097221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46004.376569097221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46004.376569097221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46004.376569097221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46004.376569097221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46004.376569097221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46004.376569097221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46004.376569097221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46004.376569097221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46004.376569097221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46004.376569097221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46004.376569097221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46004.376569097221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46004.376569097221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46004.376569097221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46004.376569097221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46004.376569097221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46004.376569097221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46004.376569097221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46004.376569097221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46004.376569097221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46004.376569097221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46004.376569097221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46004.376569097221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46004.376569097221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46004.376569097221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46004.376569097221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46004.376569097221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46004.376569097221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46004.376569097221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46004.376569097221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46004.376569097221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46004.376569097221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46004.376569097221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46004.376569097221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46004.376569097221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46004.376569097221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46004.376569097221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46004.376569097221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46004.376569097221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46004.376569097221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46004.376569097221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46004.376569097221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46004.376569097221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46004.376569097221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46004.376569097221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46004.376569097221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46004.376569097221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46004.376569097221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46004.376569097221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46004.376569097221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46004.376569097221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46004.376569097221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46004.376569097221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46004.376569097221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46004.376569097221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46004.376569097221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46004.376569097221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46004.376569097221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46004.376569097221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46004.376569097221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46004.376569097221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46004.376569097221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46004.376569097221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46004.376569097221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46004.376569097221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46004.376569097221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46004.376569097221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46004.376569097221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46004.376569097221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46004.376569097221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46004.376569097221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46004.376569097221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46004.376569097221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46004.376569097221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46004.376569097221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46004.376569097221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46004.376569097221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46004.376569097221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46004.376569097221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46004.376569097221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46004.376569097221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46004.376569097221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46004.376569097221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46004.376569097221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46004.376569097221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46004.376569097221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46004.376569097221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46004.376569097221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46004.376569097221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46004.376569097221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46004.376569097221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46004.376569097221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46004.376569097221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46004.376569097221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46004.376569097221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46004.376569097221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46004.376569097221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46004.376569097221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46004.376569097221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46004.376569097221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46004.376569097221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46004.376569097221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46004.376569097221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46004.376569097221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46004.376569097221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46004.376569097221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46004.376569097221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46004.376569097221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46004.376569097221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46004.376569097221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46004.376569097221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46004.376569097221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46004.376569097221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46004.376569097221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46004.376569097221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46004.376569097221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46004.376569097221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46004.376569097221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46004.376569097221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46004.376569097221</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46004.376569097221</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2025-12-13T06:02:35Z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