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112" documentId="120_S{2AC9BD13-BADA-5192-A53E-5A8FF88502F6}" xr6:coauthVersionLast="47" xr6:coauthVersionMax="47" xr10:uidLastSave="{9EB3543D-4EBB-4759-A366-DC2A10BB54E1}"/>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3" l="1"/>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5" i="2"/>
  <c r="G5" i="2"/>
  <c r="I5" i="2"/>
  <c r="J5" i="2"/>
  <c r="L5"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J126" i="2"/>
  <c r="J127" i="2"/>
  <c r="J128" i="2"/>
  <c r="J129" i="2"/>
  <c r="J130" i="2"/>
  <c r="J131" i="2"/>
  <c r="J132" i="2"/>
  <c r="J133" i="2"/>
  <c r="J134" i="2"/>
  <c r="J135" i="2"/>
  <c r="J136" i="2"/>
  <c r="J137" i="2"/>
  <c r="J138" i="2"/>
  <c r="J139" i="2"/>
  <c r="J140" i="2"/>
  <c r="J141" i="2"/>
  <c r="J142" i="2"/>
  <c r="J143" i="2"/>
  <c r="J144" i="2"/>
  <c r="I126" i="2"/>
  <c r="I127" i="2"/>
  <c r="I128" i="2"/>
  <c r="I129" i="2"/>
  <c r="I130" i="2"/>
  <c r="I131" i="2"/>
  <c r="I132" i="2"/>
  <c r="I133" i="2"/>
  <c r="I134" i="2"/>
  <c r="I135" i="2"/>
  <c r="I136" i="2"/>
  <c r="I137" i="2"/>
  <c r="I138" i="2"/>
  <c r="I139" i="2"/>
  <c r="I140" i="2"/>
  <c r="I141" i="2"/>
  <c r="I142" i="2"/>
  <c r="I143" i="2"/>
  <c r="I144" i="2"/>
  <c r="G126" i="2"/>
  <c r="G127" i="2"/>
  <c r="G128" i="2"/>
  <c r="G129" i="2"/>
  <c r="G130" i="2"/>
  <c r="G131" i="2"/>
  <c r="G132" i="2"/>
  <c r="G133" i="2"/>
  <c r="G134" i="2"/>
  <c r="G135" i="2"/>
  <c r="G136" i="2"/>
  <c r="G137" i="2"/>
  <c r="G138" i="2"/>
  <c r="G139" i="2"/>
  <c r="G140" i="2"/>
  <c r="G141" i="2"/>
  <c r="G142" i="2"/>
  <c r="G143" i="2"/>
  <c r="G144" i="2"/>
  <c r="B126" i="2"/>
  <c r="B127" i="2"/>
  <c r="B128" i="2"/>
  <c r="B129" i="2"/>
  <c r="B130" i="2"/>
  <c r="B131" i="2"/>
  <c r="B132" i="2"/>
  <c r="B133" i="2"/>
  <c r="B134" i="2"/>
  <c r="B135" i="2"/>
  <c r="B136" i="2"/>
  <c r="B137" i="2"/>
  <c r="B138" i="2"/>
  <c r="B139" i="2"/>
  <c r="B140" i="2"/>
  <c r="B141" i="2"/>
  <c r="B142" i="2"/>
  <c r="B143" i="2"/>
  <c r="B14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<sst xmlns="http://schemas.openxmlformats.org/spreadsheetml/2006/main" count="181552" uniqueCount="39155">
  <si>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</si>
  <si>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</si>
  <si>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</si>
  <si>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</si>
  <si>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</si>
  <si>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</si>
  <si>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</si>
  <si>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</si>
  <si>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</si>
  <si>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</si>
  <si>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</si>
  <si>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</si>
  <si>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</si>
  <si>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</si>
  <si>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</si>
  <si>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</si>
  <si>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</si>
  <si>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</si>
  <si>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</si>
  <si>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</si>
  <si>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</si>
  <si>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</si>
  <si>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</si>
  <si>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</si>
  <si>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</si>
  <si>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</si>
  <si>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</si>
  <si>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</si>
  <si>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</si>
  <si>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</si>
  <si>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</si>
  <si>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</si>
  <si>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</si>
  <si>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</si>
  <si>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</si>
  <si>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</si>
  <si>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</si>
  <si>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</si>
  <si>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</si>
  <si>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</si>
  <si>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</si>
  <si>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</si>
  <si>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</si>
  <si>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</si>
  <si>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</si>
  <si>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</si>
  <si>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</si>
  <si>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</si>
  <si>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</si>
  <si>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</si>
  <si>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</si>
  <si>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</si>
  <si>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</si>
  <si>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</si>
  <si>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</si>
  <si>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</si>
  <si>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</si>
  <si>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</si>
  <si>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</si>
  <si>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</si>
  <si>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</si>
  <si>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</si>
  <si>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</si>
  <si>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</si>
  <si>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</si>
  <si>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</si>
  <si>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</si>
  <si>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</si>
  <si>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</si>
  <si>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</si>
  <si>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</si>
  <si>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</si>
  <si>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</si>
  <si>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</si>
  <si>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</si>
  <si>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</si>
  <si>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</si>
  <si>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</si>
  <si>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</si>
  <si>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</si>
  <si>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</si>
  <si>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</si>
  <si>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</si>
  <si>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</si>
  <si>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</si>
  <si>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</si>
  <si>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</si>
  <si>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</si>
  <si>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</si>
  <si>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</si>
  <si>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</si>
  <si>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</si>
  <si>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</si>
  <si>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</si>
  <si>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</si>
  <si>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</si>
  <si>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</si>
  <si>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</si>
  <si>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</si>
  <si>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</si>
  <si>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</si>
  <si>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</si>
  <si>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</si>
  <si>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</si>
  <si>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</si>
  <si>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</si>
  <si>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</si>
  <si>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</si>
  <si>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</si>
  <si>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</si>
  <si>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</si>
  <si>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</si>
  <si>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</si>
  <si>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</si>
  <si>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</si>
  <si>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</si>
  <si>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</si>
  <si>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</si>
  <si>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</si>
  <si>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</si>
  <si>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</si>
  <si>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</si>
  <si>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</si>
  <si>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</si>
  <si>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</si>
  <si>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</si>
  <si>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</si>
  <si>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</si>
  <si>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</si>
  <si>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</si>
  <si>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</si>
  <si>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</si>
  <si>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</si>
  <si>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</si>
  <si>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</si>
  <si>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</si>
  <si>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</si>
  <si>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</si>
  <si>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</si>
  <si>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</si>
  <si>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</si>
  <si>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</si>
  <si>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</si>
  <si>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</si>
  <si>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</si>
  <si>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</si>
  <si>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</si>
  <si>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</si>
  <si>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</si>
  <si>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</si>
  <si>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</si>
  <si>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</si>
  <si>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</si>
  <si>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</si>
  <si>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</si>
  <si>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</si>
  <si>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</si>
  <si>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</si>
  <si>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</si>
  <si>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</si>
  <si>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</si>
  <si>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</si>
  <si>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</si>
  <si>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</si>
  <si>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</si>
  <si>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</si>
  <si>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</si>
  <si>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</si>
  <si>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</si>
  <si>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</si>
  <si>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</si>
  <si>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</si>
  <si>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</si>
  <si>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</si>
  <si>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</si>
  <si>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</si>
  <si>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</si>
  <si>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</si>
  <si>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</si>
  <si>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</si>
  <si>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</si>
  <si>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</si>
  <si>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</si>
  <si>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</si>
  <si>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</si>
  <si>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</si>
  <si>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</si>
  <si>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</si>
  <si>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</si>
  <si>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</si>
  <si>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</si>
  <si>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</si>
  <si>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</si>
  <si>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</si>
  <si>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</si>
  <si>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</si>
  <si>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</si>
  <si>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</si>
  <si>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</si>
  <si>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</si>
  <si>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</si>
  <si>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</si>
  <si>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</si>
  <si>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</si>
  <si>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</si>
  <si>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</si>
  <si>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</si>
  <si>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</si>
  <si>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</si>
  <si>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</si>
  <si>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</si>
  <si>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</si>
  <si>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</si>
  <si>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</si>
  <si>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</si>
  <si>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</si>
  <si>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</si>
  <si>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</si>
  <si>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</si>
  <si>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</si>
  <si>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</si>
  <si>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</si>
  <si>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</si>
  <si>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</si>
  <si>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</si>
  <si>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</si>
  <si>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</si>
  <si>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</si>
  <si>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</si>
  <si>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</si>
  <si>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</si>
  <si>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</si>
  <si>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</si>
  <si>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</si>
  <si>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</si>
  <si>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</si>
  <si>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</si>
  <si>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</si>
  <si>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</si>
  <si>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</si>
  <si>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</si>
  <si>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</si>
  <si>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</si>
  <si>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</si>
  <si>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</si>
  <si>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</si>
  <si>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</si>
  <si>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</si>
  <si>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</si>
  <si>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</si>
  <si>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</si>
  <si>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</si>
  <si>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</si>
  <si>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</si>
  <si>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</si>
  <si>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</si>
  <si>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</si>
  <si>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</si>
  <si>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</si>
  <si>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</si>
  <si>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</si>
  <si>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</si>
  <si>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</si>
  <si>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</si>
  <si>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</si>
  <si>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</si>
  <si>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</si>
  <si>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</si>
  <si>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</si>
  <si>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</si>
  <si>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</si>
  <si>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</si>
  <si>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</si>
  <si>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</si>
  <si>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</si>
  <si>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</si>
  <si>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</si>
  <si>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</si>
  <si>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</si>
  <si>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</si>
  <si>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</si>
  <si>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</si>
  <si>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</si>
  <si>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</si>
  <si>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</si>
  <si>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</si>
  <si>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</si>
  <si>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</si>
  <si>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</si>
  <si>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</si>
  <si>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</si>
  <si>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</si>
  <si>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</si>
  <si>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</si>
  <si>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</si>
  <si>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</si>
  <si>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</si>
  <si>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</si>
  <si>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</si>
  <si>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</si>
  <si>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</si>
  <si>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</si>
  <si>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</si>
  <si>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</si>
  <si>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</si>
  <si>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</si>
  <si>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</si>
  <si>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</si>
  <si>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</si>
  <si>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</si>
  <si>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</si>
  <si>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</si>
  <si>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</si>
  <si>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</si>
  <si>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</si>
  <si>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</si>
  <si>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</si>
  <si>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</si>
  <si>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</si>
  <si>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</si>
  <si>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</si>
  <si>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</si>
  <si>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</si>
  <si>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</si>
  <si>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</si>
  <si>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</si>
  <si>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</si>
  <si>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</si>
  <si>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</si>
  <si>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</si>
  <si>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</si>
  <si>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</si>
  <si>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</si>
  <si>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</si>
  <si>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</si>
  <si>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</si>
  <si>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</si>
  <si>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</si>
  <si>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</si>
  <si>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</si>
  <si>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</si>
  <si>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</si>
  <si>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</si>
  <si>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</si>
  <si>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</si>
  <si>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</si>
  <si>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</si>
  <si>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</si>
  <si>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</si>
  <si>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</si>
  <si>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</si>
  <si>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</si>
  <si>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</si>
  <si>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</si>
  <si>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</si>
  <si>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</si>
  <si>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</si>
  <si>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</si>
  <si>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</si>
  <si>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</si>
  <si>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</si>
  <si>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</si>
  <si>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</si>
  <si>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</si>
  <si>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</si>
  <si>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</si>
  <si>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</si>
  <si>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</si>
  <si>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</si>
  <si>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</si>
  <si>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</si>
  <si>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</si>
  <si>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</si>
  <si>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</si>
  <si>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</si>
  <si>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</si>
  <si>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</si>
  <si>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</si>
  <si>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</si>
  <si>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</si>
  <si>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</si>
  <si>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</si>
  <si>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</si>
  <si>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</si>
  <si>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</si>
  <si>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</si>
  <si>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</si>
  <si>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</si>
  <si>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</si>
  <si>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</si>
  <si>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</si>
  <si>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</si>
  <si>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</si>
  <si>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</si>
  <si>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</si>
  <si>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</si>
  <si>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</si>
  <si>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</si>
  <si>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</si>
  <si>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</si>
  <si>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</si>
  <si>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</si>
  <si>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</si>
  <si>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</si>
  <si>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</si>
  <si>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</si>
  <si>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</si>
  <si>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</si>
  <si>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</si>
  <si>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</si>
  <si>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</si>
  <si>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</si>
  <si>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</si>
  <si>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</si>
  <si>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</si>
  <si>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</si>
  <si>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</si>
  <si>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</si>
  <si>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</si>
  <si>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</si>
  <si>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</si>
  <si>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</si>
  <si>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</si>
  <si>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</si>
  <si>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</si>
  <si>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</si>
  <si>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</si>
  <si>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</si>
  <si>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</si>
  <si>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</si>
  <si>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</si>
  <si>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</si>
  <si>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</si>
  <si>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</si>
  <si>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</si>
  <si>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</si>
  <si>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</si>
  <si>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</si>
  <si>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</si>
  <si>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</si>
  <si>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</si>
  <si>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</si>
  <si>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</si>
  <si>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</si>
  <si>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</si>
  <si>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</si>
  <si>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</si>
  <si>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</si>
  <si>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</si>
  <si>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</si>
  <si>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</si>
  <si>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</si>
  <si>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</si>
  <si>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</si>
  <si>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</si>
  <si>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</si>
  <si>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</si>
  <si>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</si>
  <si>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</si>
  <si>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</si>
  <si>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</si>
  <si>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</si>
  <si>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</si>
  <si>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</si>
  <si>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</si>
  <si>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</si>
  <si>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</si>
  <si>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</si>
  <si>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</si>
  <si>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</si>
  <si>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</si>
  <si>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</si>
  <si>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</si>
  <si>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</si>
  <si>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</si>
  <si>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</si>
  <si>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</si>
  <si>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</si>
  <si>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</si>
  <si>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</si>
  <si>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</si>
  <si>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</si>
  <si>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</si>
  <si>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</si>
  <si>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</si>
  <si>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</si>
  <si>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</si>
  <si>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</si>
  <si>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</si>
  <si>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</si>
  <si>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</si>
  <si>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</si>
  <si>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</si>
  <si>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</si>
  <si>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</si>
  <si>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</si>
  <si>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</si>
  <si>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</si>
  <si>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</si>
  <si>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</si>
  <si>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</si>
  <si>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</si>
  <si>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</si>
  <si>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</si>
  <si>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</si>
  <si>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</si>
  <si>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</si>
  <si>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</si>
  <si>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</si>
  <si>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</si>
  <si>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</si>
  <si>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</si>
  <si>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</si>
  <si>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</si>
  <si>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</si>
  <si>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</si>
  <si>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</si>
  <si>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</si>
  <si>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</si>
  <si>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</si>
  <si>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</si>
  <si>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</si>
  <si>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</si>
  <si>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</si>
  <si>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</si>
  <si>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</si>
  <si>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</si>
  <si>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</si>
  <si>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</si>
  <si>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</si>
  <si>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</si>
  <si>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</si>
  <si>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</si>
  <si>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</si>
  <si>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</si>
  <si>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</si>
  <si>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</si>
  <si>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</si>
  <si>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</si>
  <si>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</si>
  <si>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</si>
  <si>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</si>
  <si>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</si>
  <si>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</si>
  <si>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</si>
  <si>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</si>
  <si>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</si>
  <si>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</si>
  <si>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</si>
  <si>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</si>
  <si>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</si>
  <si>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</si>
  <si>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</si>
  <si>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</si>
  <si>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</si>
  <si>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</si>
  <si>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</si>
  <si>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</si>
  <si>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</si>
  <si>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</si>
  <si>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</si>
  <si>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</si>
  <si>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</si>
  <si>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</si>
  <si>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</si>
  <si>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</si>
  <si>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</si>
  <si>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</si>
  <si>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</si>
  <si>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</si>
  <si>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</si>
  <si>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</si>
  <si>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</si>
  <si>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</si>
  <si>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</si>
  <si>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</si>
  <si>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</si>
  <si>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</si>
  <si>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</si>
  <si>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</si>
  <si>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</si>
  <si>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</si>
  <si>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</si>
  <si>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</si>
  <si>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</si>
  <si>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</si>
  <si>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</si>
  <si>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</si>
  <si>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</si>
  <si>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</si>
  <si>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</si>
  <si>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</si>
  <si>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</si>
  <si>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</si>
  <si>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</si>
  <si>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</si>
  <si>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</si>
  <si>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</si>
  <si>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</si>
  <si>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</si>
  <si>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</si>
  <si>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</si>
  <si>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</si>
  <si>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</si>
  <si>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</si>
  <si>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</si>
  <si>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</si>
  <si>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</si>
  <si>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</si>
  <si>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</si>
  <si>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</si>
  <si>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</si>
  <si>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</si>
  <si>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</si>
  <si>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</si>
  <si>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</si>
  <si>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</si>
  <si>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</si>
  <si>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</si>
  <si>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</si>
  <si>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</si>
  <si>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</si>
  <si>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</si>
  <si>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</si>
  <si>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</si>
  <si>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</si>
  <si>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</si>
  <si>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</si>
  <si>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</si>
  <si>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</si>
  <si>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</si>
  <si>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</si>
  <si>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</si>
  <si>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</si>
  <si>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</si>
  <si>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</si>
  <si>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</si>
  <si>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</si>
  <si>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</si>
  <si>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</si>
  <si>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</si>
  <si>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</si>
  <si>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</si>
  <si>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</si>
  <si>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</si>
  <si>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</si>
  <si>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</si>
  <si>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</si>
  <si>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</si>
  <si>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</si>
  <si>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</si>
  <si>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</si>
  <si>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</si>
  <si>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</si>
  <si>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</si>
  <si>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</si>
  <si>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</si>
  <si>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</si>
  <si>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</si>
  <si>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</si>
  <si>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</si>
  <si>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</si>
  <si>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</si>
  <si>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</si>
  <si>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</si>
  <si>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</si>
  <si>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</si>
  <si>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</si>
  <si>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</si>
  <si>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</si>
  <si>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</si>
  <si>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</si>
  <si>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</si>
  <si>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</si>
  <si>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</si>
  <si>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</si>
  <si>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</si>
  <si>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</si>
  <si>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</si>
  <si>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</si>
  <si>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</si>
  <si>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</si>
  <si>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</si>
  <si>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</si>
  <si>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</si>
  <si>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</si>
  <si>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</si>
  <si>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</si>
  <si>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</si>
  <si>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</si>
  <si>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</si>
  <si>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</si>
  <si>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</si>
  <si>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</si>
  <si>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</si>
  <si>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</si>
  <si>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</si>
  <si>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</si>
  <si>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</si>
  <si>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</si>
  <si>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</si>
  <si>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</si>
  <si>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</si>
  <si>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</si>
  <si>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</si>
  <si>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</si>
  <si>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</si>
  <si>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</si>
  <si>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</si>
  <si>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</si>
  <si>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</si>
  <si>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</si>
  <si>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</si>
  <si>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</si>
  <si>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</si>
  <si>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</si>
  <si>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</si>
  <si>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</si>
  <si>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</si>
  <si>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</si>
  <si>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</si>
  <si>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</si>
  <si>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</si>
  <si>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</si>
  <si>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</si>
  <si>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</si>
  <si>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</si>
  <si>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</si>
  <si>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</si>
  <si>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</si>
  <si>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</si>
  <si>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</si>
  <si>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</si>
  <si>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</si>
  <si>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</si>
  <si>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</si>
  <si>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</si>
  <si>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</si>
  <si>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</si>
  <si>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</si>
  <si>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</si>
  <si>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</si>
  <si>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</si>
  <si>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</si>
  <si>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</si>
  <si>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</si>
  <si>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</si>
  <si>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</si>
  <si>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</si>
  <si>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</si>
  <si>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</si>
  <si>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</si>
  <si>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</si>
  <si>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</si>
  <si>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</si>
  <si>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</si>
  <si>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</si>
  <si>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</si>
  <si>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</si>
  <si>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</si>
  <si>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</si>
  <si>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</si>
  <si>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</si>
  <si>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</si>
  <si>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</si>
  <si>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</si>
  <si>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</si>
  <si>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</si>
  <si>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</si>
  <si>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</si>
  <si>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</si>
  <si>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</si>
  <si>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</si>
  <si>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</si>
  <si>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</si>
  <si>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</si>
  <si>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</si>
  <si>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</si>
  <si>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</si>
  <si>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</si>
  <si>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</si>
  <si>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</si>
  <si>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</si>
  <si>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</si>
  <si>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</si>
  <si>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</si>
  <si>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</si>
  <si>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</si>
  <si>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</si>
  <si>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</si>
  <si>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</si>
  <si>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</si>
  <si>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</si>
  <si>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</si>
  <si>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</si>
  <si>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</si>
  <si>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</si>
  <si>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</si>
  <si>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</si>
  <si>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</si>
  <si>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</si>
  <si>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</si>
  <si>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</si>
  <si>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</si>
  <si>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</si>
  <si>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</si>
  <si>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</si>
  <si>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</si>
  <si>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</si>
  <si>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</si>
  <si>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</si>
  <si>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</si>
  <si>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</si>
  <si>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</si>
  <si>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</si>
  <si>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</si>
  <si>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</si>
  <si>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</si>
  <si>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</si>
  <si>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</si>
  <si>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</si>
  <si>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</si>
  <si>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</si>
  <si>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</si>
  <si>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</si>
  <si>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</si>
  <si>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</si>
  <si>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</si>
  <si>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</si>
  <si>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</si>
  <si>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</si>
  <si>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</si>
  <si>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</si>
  <si>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</si>
  <si>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</si>
  <si>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</si>
  <si>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</si>
  <si>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</si>
  <si>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</si>
  <si>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</si>
  <si>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</si>
  <si>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</si>
  <si>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</si>
  <si>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</si>
  <si>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</si>
  <si>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</si>
  <si>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</si>
  <si>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</si>
  <si>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</si>
  <si>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</si>
  <si>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</si>
  <si>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</si>
  <si>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</si>
  <si>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</si>
  <si>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</si>
  <si>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</si>
  <si>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</si>
  <si>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</si>
  <si>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</si>
  <si>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</si>
  <si>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</si>
  <si>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</si>
  <si>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</si>
  <si>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</si>
  <si>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</si>
  <si>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</si>
  <si>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</si>
  <si>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</si>
  <si>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</si>
  <si>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</si>
  <si>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</si>
  <si>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</si>
  <si>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</si>
  <si>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</si>
  <si>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</si>
  <si>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</si>
  <si>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</si>
  <si>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</si>
  <si>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</si>
  <si>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</si>
  <si>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</si>
  <si>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</si>
  <si>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</si>
  <si>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</si>
  <si>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</si>
  <si>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</si>
  <si>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</si>
  <si>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</si>
  <si>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</si>
  <si>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</si>
  <si>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</si>
  <si>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</si>
  <si>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</si>
  <si>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</si>
  <si>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</si>
  <si>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</si>
  <si>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</si>
  <si>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</si>
  <si>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</si>
  <si>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</si>
  <si>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</si>
  <si>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</si>
  <si>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</si>
  <si>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</si>
  <si>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</si>
  <si>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</si>
  <si>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</si>
  <si>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</si>
  <si>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</si>
  <si>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</si>
  <si>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</si>
  <si>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</si>
  <si>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</si>
  <si>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</si>
  <si>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</si>
  <si>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</si>
  <si>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</si>
  <si>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</si>
  <si>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</si>
  <si>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</si>
  <si>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</si>
  <si>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</si>
  <si>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</si>
  <si>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</si>
  <si>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</si>
  <si>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</si>
  <si>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</si>
  <si>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</si>
  <si>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</si>
  <si>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</si>
  <si>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</si>
  <si>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</si>
  <si>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</si>
  <si>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</si>
  <si>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</si>
  <si>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</si>
  <si>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</si>
  <si>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</si>
  <si>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</si>
  <si>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</si>
  <si>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</si>
  <si>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</si>
  <si>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</si>
  <si>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</si>
  <si>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</si>
  <si>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</si>
  <si>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</si>
  <si>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</si>
  <si>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</si>
  <si>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</si>
  <si>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</si>
  <si>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</si>
  <si>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</si>
  <si>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</si>
  <si>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</si>
  <si>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</si>
  <si>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</si>
  <si>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</si>
  <si>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</si>
  <si>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</si>
  <si>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</si>
  <si>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</si>
  <si>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</si>
  <si>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</si>
  <si>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</si>
  <si>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</si>
  <si>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</si>
  <si>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</si>
  <si>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</si>
  <si>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</si>
  <si>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</si>
  <si>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</si>
  <si>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</si>
  <si>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</si>
  <si>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</si>
  <si>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</si>
  <si>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</si>
  <si>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</si>
  <si>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</si>
  <si>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</si>
  <si>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</si>
  <si>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</si>
  <si>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</si>
  <si>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</si>
  <si>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</si>
  <si>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</si>
  <si>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</si>
  <si>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</si>
  <si>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</si>
  <si>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</si>
  <si>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</si>
  <si>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</si>
  <si>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</si>
  <si>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</si>
  <si>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</si>
  <si>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</si>
  <si>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</si>
  <si>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</si>
  <si>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</si>
  <si>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</si>
  <si>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</si>
  <si>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</si>
  <si>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</si>
  <si>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</si>
  <si>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</si>
  <si>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</si>
  <si>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</si>
  <si>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</si>
  <si>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</si>
  <si>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</si>
  <si>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</si>
  <si>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</si>
  <si>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</si>
  <si>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</si>
  <si>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</si>
  <si>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</si>
  <si>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</si>
  <si>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</si>
  <si>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</si>
  <si>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</si>
  <si>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</si>
  <si>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</si>
  <si>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</si>
  <si>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</si>
  <si>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</si>
  <si>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</si>
  <si>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</si>
  <si>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</si>
  <si>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</si>
  <si>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</si>
  <si>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</si>
  <si>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</si>
  <si>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</si>
  <si>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</si>
  <si>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</si>
  <si>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</si>
  <si>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</si>
  <si>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</si>
  <si>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</si>
  <si>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</si>
  <si>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</si>
  <si>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</si>
  <si>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</si>
  <si>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</si>
  <si>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</si>
  <si>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</si>
  <si>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</si>
  <si>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</si>
  <si>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</si>
  <si>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</si>
  <si>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</si>
  <si>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</si>
  <si>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</si>
  <si>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</si>
  <si>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</si>
  <si>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</si>
  <si>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</si>
  <si>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</si>
  <si>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</si>
  <si>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</si>
  <si>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</si>
  <si>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</si>
  <si>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</si>
  <si>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</si>
  <si>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</si>
  <si>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</si>
  <si>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</si>
  <si>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</si>
  <si>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</si>
  <si>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</si>
  <si>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</si>
  <si>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</si>
  <si>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</si>
  <si>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</si>
  <si>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</si>
  <si>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</si>
  <si>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</si>
  <si>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</si>
  <si>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</si>
  <si>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</si>
  <si>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</si>
  <si>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</si>
  <si>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</si>
  <si>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</si>
  <si>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</si>
  <si>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</si>
  <si>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</si>
  <si>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</si>
  <si>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</si>
  <si>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</si>
  <si>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</si>
  <si>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</si>
  <si>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</si>
  <si>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</si>
  <si>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</si>
  <si>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</si>
  <si>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</si>
  <si>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</si>
  <si>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</si>
  <si>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</si>
  <si>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</si>
  <si>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</si>
  <si>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</si>
  <si>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</si>
  <si>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</si>
  <si>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</si>
  <si>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</si>
  <si>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</si>
  <si>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</si>
  <si>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</si>
  <si>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</si>
  <si>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</si>
  <si>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</si>
  <si>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</si>
  <si>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</si>
  <si>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</si>
  <si>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</si>
  <si>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</si>
  <si>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</si>
  <si>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</si>
  <si>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</si>
  <si>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</si>
  <si>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</si>
  <si>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</si>
  <si>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</si>
  <si>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</si>
  <si>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</si>
  <si>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</si>
  <si>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</si>
  <si>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</si>
  <si>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</si>
  <si>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</si>
  <si>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</si>
  <si>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</si>
  <si>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</si>
  <si>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</si>
  <si>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</si>
  <si>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</si>
  <si>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</si>
  <si>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</si>
  <si>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</si>
  <si>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</si>
  <si>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</si>
  <si>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</si>
  <si>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</si>
  <si>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</si>
  <si>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</si>
  <si>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</si>
  <si>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</si>
  <si>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</si>
  <si>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</si>
  <si>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</si>
  <si>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</si>
  <si>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</si>
  <si>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</si>
  <si>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</si>
  <si>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</si>
  <si>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</si>
  <si>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</si>
  <si>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</si>
  <si>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</si>
  <si>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</si>
  <si>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</si>
  <si>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</si>
  <si>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</si>
  <si>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</si>
  <si>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</si>
  <si>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</si>
  <si>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</si>
  <si>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</si>
  <si>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</si>
  <si>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</si>
  <si>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</si>
  <si>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</si>
  <si>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</si>
  <si>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</si>
  <si>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</si>
  <si>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</si>
  <si>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</si>
  <si>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</si>
  <si>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</si>
  <si>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</si>
  <si>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</si>
  <si>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</si>
  <si>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</si>
  <si>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</si>
  <si>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</si>
  <si>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</si>
  <si>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</si>
  <si>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</si>
  <si>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</si>
  <si>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</si>
  <si>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</si>
  <si>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</si>
  <si>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</si>
  <si>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</si>
  <si>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</si>
  <si>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</si>
  <si>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</si>
  <si>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</si>
  <si>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</si>
  <si>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</si>
  <si>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</si>
  <si>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</si>
  <si>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</si>
  <si>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</si>
  <si>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</si>
  <si>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</si>
  <si>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</si>
  <si>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</si>
  <si>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</si>
  <si>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</si>
  <si>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</si>
  <si>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</si>
  <si>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</si>
  <si>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</si>
  <si>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</si>
  <si>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</si>
  <si>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</si>
  <si>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</si>
  <si>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</si>
  <si>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</si>
  <si>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</si>
  <si>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</si>
  <si>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</si>
  <si>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</si>
  <si>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</si>
  <si>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</si>
  <si>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</si>
  <si>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</si>
  <si>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</si>
  <si>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</si>
  <si>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</si>
  <si>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</si>
  <si>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</si>
  <si>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</si>
  <si>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</si>
  <si>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</si>
  <si>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</si>
  <si>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</si>
  <si>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</si>
  <si>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</si>
  <si>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</si>
  <si>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</si>
  <si>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</si>
  <si>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</si>
  <si>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</si>
  <si>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</si>
  <si>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</si>
  <si>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</si>
  <si>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</si>
  <si>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</si>
  <si>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</si>
  <si>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</si>
  <si>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</si>
  <si>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</si>
  <si>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</si>
  <si>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</si>
  <si>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</si>
  <si>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</si>
  <si>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</si>
  <si>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</si>
  <si>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</si>
  <si>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</si>
  <si>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</si>
  <si>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</si>
  <si>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</si>
  <si>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</si>
  <si>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</si>
  <si>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</si>
  <si>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</si>
  <si>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</si>
  <si>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</si>
  <si>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</si>
  <si>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</si>
  <si>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</si>
  <si>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</si>
  <si>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</si>
  <si>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</si>
  <si>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</si>
  <si>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</si>
  <si>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</si>
  <si>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</si>
  <si>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</si>
  <si>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</si>
  <si>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</si>
  <si>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</si>
  <si>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</si>
  <si>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</si>
  <si>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</si>
  <si>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</si>
  <si>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</si>
  <si>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</si>
  <si>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</si>
  <si>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</si>
  <si>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</si>
  <si>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</si>
  <si>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</si>
  <si>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</si>
  <si>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</si>
  <si>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</si>
  <si>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</si>
  <si>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</si>
  <si>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</si>
  <si>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</si>
  <si>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</si>
  <si>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</si>
  <si>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</si>
  <si>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</si>
  <si>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</si>
  <si>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</si>
  <si>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</si>
  <si>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</si>
  <si>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</si>
  <si>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</si>
  <si>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</si>
  <si>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</si>
  <si>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</si>
  <si>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</si>
  <si>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</si>
  <si>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</si>
  <si>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</si>
  <si>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</si>
  <si>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</si>
  <si>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</si>
  <si>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</si>
  <si>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</si>
  <si>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</si>
  <si>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</si>
  <si>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</si>
  <si>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</si>
  <si>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</si>
  <si>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</si>
  <si>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</si>
  <si>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</si>
  <si>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</si>
  <si>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</si>
  <si>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</si>
  <si>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</si>
  <si>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</si>
  <si>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</si>
  <si>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</si>
  <si>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</si>
  <si>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</si>
  <si>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</si>
  <si>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</si>
  <si>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</si>
  <si>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</si>
  <si>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</si>
  <si>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</si>
  <si>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</si>
  <si>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</si>
  <si>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</si>
  <si>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</si>
  <si>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</si>
  <si>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</si>
  <si>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</si>
  <si>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</si>
  <si>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</si>
  <si>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</si>
  <si>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</si>
  <si>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</si>
  <si>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</si>
  <si>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</si>
  <si>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</si>
  <si>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</si>
  <si>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</si>
  <si>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</si>
  <si>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</si>
  <si>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</si>
  <si>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</si>
  <si>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</si>
  <si>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</si>
  <si>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</si>
  <si>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</si>
  <si>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</si>
  <si>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</si>
  <si>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</si>
  <si>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</si>
  <si>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</si>
  <si>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</si>
  <si>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</si>
  <si>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</si>
  <si>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</si>
  <si>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</si>
  <si>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</si>
  <si>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</si>
  <si>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</si>
  <si>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</si>
  <si>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</si>
  <si>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</si>
  <si>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</si>
  <si>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</si>
  <si>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</si>
  <si>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</si>
  <si>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</si>
  <si>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</si>
  <si>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</si>
  <si>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</si>
  <si>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</si>
  <si>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</si>
  <si>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</si>
  <si>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</si>
  <si>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</si>
  <si>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</si>
  <si>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</si>
  <si>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</si>
  <si>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</si>
  <si>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</si>
  <si>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</si>
  <si>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</si>
  <si>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</si>
  <si>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</si>
  <si>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</si>
  <si>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</si>
  <si>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</si>
  <si>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</si>
  <si>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</si>
  <si>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</si>
  <si>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</si>
  <si>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</si>
  <si>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</si>
  <si>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</si>
  <si>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</si>
  <si>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</si>
  <si>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</si>
  <si>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</si>
  <si>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</si>
  <si>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</si>
  <si>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</si>
  <si>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</si>
  <si>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</si>
  <si>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</si>
  <si>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</si>
  <si>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</si>
  <si>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</si>
  <si>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</si>
  <si>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</si>
  <si>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</si>
  <si>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</si>
  <si>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</si>
  <si>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</si>
  <si>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</si>
  <si>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</si>
  <si>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</si>
  <si>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</si>
  <si>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</si>
  <si>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</si>
  <si>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</si>
  <si>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</si>
  <si>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</si>
  <si>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</si>
  <si>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</si>
  <si>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</si>
  <si>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</si>
  <si>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</si>
  <si>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</si>
  <si>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</si>
  <si>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</si>
  <si>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</si>
  <si>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</si>
  <si>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</si>
  <si>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</si>
  <si>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</si>
  <si>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</si>
  <si>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</si>
  <si>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</si>
  <si>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</si>
  <si>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</si>
  <si>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</si>
  <si>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</si>
  <si>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</si>
  <si>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</si>
  <si>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</si>
  <si>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</si>
  <si>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</si>
  <si>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</si>
  <si>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</si>
  <si>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</si>
  <si>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</si>
  <si>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</si>
  <si>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</si>
  <si>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</si>
  <si>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</si>
  <si>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</si>
  <si>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</si>
  <si>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</si>
  <si>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</si>
  <si>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</si>
  <si>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</si>
  <si>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</si>
  <si>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</si>
  <si>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</si>
  <si>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</si>
  <si>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</si>
  <si>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</si>
  <si>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</si>
  <si>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</si>
  <si>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</si>
  <si>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</si>
  <si>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</si>
  <si>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</si>
  <si>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</si>
  <si>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</si>
  <si>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</si>
  <si>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</si>
  <si>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</si>
  <si>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</si>
  <si>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</si>
  <si>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</si>
  <si>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</si>
  <si>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</si>
  <si>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</si>
  <si>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</si>
  <si>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</si>
  <si>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</si>
  <si>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</si>
  <si>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</si>
  <si>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</si>
  <si>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</si>
  <si>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</si>
  <si>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</si>
  <si>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</si>
  <si>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</si>
  <si>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</si>
  <si>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</si>
  <si>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</si>
  <si>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</si>
  <si>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</si>
  <si>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</si>
  <si>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</si>
  <si>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</si>
  <si>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</si>
  <si>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</si>
  <si>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</si>
  <si>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</si>
  <si>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</si>
  <si>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</si>
  <si>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</si>
  <si>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</si>
  <si>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</si>
  <si>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</si>
  <si>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</si>
  <si>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</si>
  <si>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</si>
  <si>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</si>
  <si>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</si>
  <si>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</si>
  <si>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</si>
  <si>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</si>
  <si>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</si>
  <si>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</si>
  <si>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</si>
  <si>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</si>
  <si>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</si>
  <si>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</si>
  <si>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</si>
  <si>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</si>
  <si>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</si>
  <si>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</si>
  <si>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</si>
  <si>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</si>
  <si>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</si>
  <si>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</si>
  <si>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</si>
  <si>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</si>
  <si>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</si>
  <si>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</si>
  <si>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</si>
  <si>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</si>
  <si>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</si>
  <si>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</si>
  <si>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</si>
  <si>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</si>
  <si>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</si>
  <si>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</si>
  <si>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</si>
  <si>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</si>
  <si>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</si>
  <si>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</si>
  <si>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</si>
  <si>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</si>
  <si>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</si>
  <si>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</si>
  <si>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</si>
  <si>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</si>
  <si>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</si>
  <si>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</si>
  <si>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</si>
  <si>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</si>
  <si>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</si>
  <si>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</si>
  <si>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</si>
  <si>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</si>
  <si>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</si>
  <si>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</si>
  <si>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</si>
  <si>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</si>
  <si>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</si>
  <si>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</si>
  <si>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</si>
  <si>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</si>
  <si>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</si>
  <si>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</si>
  <si>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</si>
  <si>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</si>
  <si>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</si>
  <si>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</si>
  <si>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</si>
  <si>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</si>
  <si>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</si>
  <si>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</si>
  <si>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</si>
  <si>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</si>
  <si>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</si>
  <si>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</si>
  <si>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</si>
  <si>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</si>
  <si>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</si>
  <si>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</si>
  <si>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</si>
  <si>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</si>
  <si>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</si>
  <si>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</si>
  <si>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</si>
  <si>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</si>
  <si>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</si>
  <si>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</si>
  <si>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</si>
  <si>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</si>
  <si>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</si>
  <si>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</si>
  <si>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</si>
  <si>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</si>
  <si>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</si>
  <si>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</si>
  <si>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</si>
  <si>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</si>
  <si>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</si>
  <si>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</si>
  <si>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</si>
  <si>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</si>
  <si>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</si>
  <si>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</si>
  <si>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</si>
  <si>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</si>
  <si>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</si>
  <si>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</si>
  <si>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</si>
  <si>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</si>
  <si>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</si>
  <si>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</si>
  <si>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</si>
  <si>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</si>
  <si>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</si>
  <si>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</si>
  <si>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</si>
  <si>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</si>
  <si>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</si>
  <si>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</si>
  <si>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</si>
  <si>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</si>
  <si>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</si>
  <si>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</si>
  <si>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</si>
  <si>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</si>
  <si>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</si>
  <si>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</si>
  <si>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</si>
  <si>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</si>
  <si>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</si>
  <si>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</si>
  <si>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</si>
  <si>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</si>
  <si>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</si>
  <si>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</si>
  <si>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</si>
  <si>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</si>
  <si>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</si>
  <si>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</si>
  <si>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</si>
  <si>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</si>
  <si>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</si>
  <si>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</si>
  <si>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</si>
  <si>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</si>
  <si>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</si>
  <si>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</si>
  <si>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</si>
  <si>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</si>
  <si>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</si>
  <si>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</si>
  <si>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</si>
  <si>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</si>
  <si>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</si>
  <si>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</si>
  <si>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</si>
  <si>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</si>
  <si>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</si>
  <si>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</si>
  <si>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</si>
  <si>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</si>
  <si>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</si>
  <si>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</si>
  <si>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</si>
  <si>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</si>
  <si>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</si>
  <si>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</si>
  <si>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</si>
  <si>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</si>
  <si>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</si>
  <si>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</si>
  <si>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</si>
  <si>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</si>
  <si>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</si>
  <si>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</si>
  <si>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</si>
  <si>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</si>
  <si>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</si>
  <si>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</si>
  <si>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</si>
  <si>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</si>
  <si>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</si>
  <si>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</si>
  <si>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</si>
  <si>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</si>
  <si>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</si>
  <si>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</si>
  <si>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</si>
  <si>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</si>
  <si>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</si>
  <si>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</si>
  <si>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</si>
  <si>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</si>
  <si>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</si>
  <si>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</si>
  <si>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</si>
  <si>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</si>
  <si>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</si>
  <si>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</si>
  <si>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</si>
  <si>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</si>
  <si>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</si>
  <si>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</si>
  <si>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</si>
  <si>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</si>
  <si>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</si>
  <si>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</si>
  <si>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</si>
  <si>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</si>
  <si>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</si>
  <si>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</si>
  <si>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</si>
  <si>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</si>
  <si>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</si>
  <si>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</si>
  <si>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</si>
  <si>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</si>
  <si>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</si>
  <si>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</si>
  <si>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</si>
  <si>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</si>
  <si>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</si>
  <si>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</si>
  <si>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</si>
  <si>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</si>
  <si>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</si>
  <si>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</si>
  <si>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</si>
  <si>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</si>
  <si>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</si>
  <si>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</si>
  <si>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</si>
  <si>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</si>
  <si>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</si>
  <si>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</si>
  <si>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</si>
  <si>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</si>
  <si>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</si>
  <si>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</si>
  <si>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</si>
  <si>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</si>
  <si>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</si>
  <si>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</si>
  <si>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</si>
  <si>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</si>
  <si>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</si>
  <si>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</si>
  <si>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</si>
  <si>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</si>
  <si>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</si>
  <si>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</si>
  <si>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</si>
  <si>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</si>
  <si>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</si>
  <si>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</si>
  <si>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</si>
  <si>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</si>
  <si>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</si>
  <si>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</si>
  <si>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</si>
  <si>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</si>
  <si>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</si>
  <si>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</si>
  <si>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</si>
  <si>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</si>
  <si>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</si>
  <si>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</si>
  <si>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</si>
  <si>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</si>
  <si>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</si>
  <si>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</si>
  <si>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</si>
  <si>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</si>
  <si>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</si>
  <si>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</si>
  <si>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</si>
  <si>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</si>
  <si>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</si>
  <si>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</si>
  <si>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</si>
  <si>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</si>
  <si>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</si>
  <si>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</si>
  <si>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</si>
  <si>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</si>
  <si>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</si>
  <si>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</si>
  <si>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</si>
  <si>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</si>
  <si>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</si>
  <si>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</si>
  <si>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</si>
  <si>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</si>
  <si>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</si>
  <si>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</si>
  <si>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</si>
  <si>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</si>
  <si>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</si>
  <si>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</si>
  <si>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</si>
  <si>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</si>
  <si>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</si>
  <si>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</si>
  <si>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</si>
  <si>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</si>
  <si>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</si>
  <si>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</si>
  <si>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</si>
  <si>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</si>
  <si>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</si>
  <si>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</si>
  <si>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</si>
  <si>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</si>
  <si>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</si>
  <si>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</si>
  <si>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</si>
  <si>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</si>
  <si>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</si>
  <si>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</si>
  <si>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</si>
  <si>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</si>
  <si>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</si>
  <si>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</si>
  <si>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</si>
  <si>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</si>
  <si>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</si>
  <si>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</si>
  <si>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</si>
  <si>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</si>
  <si>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</si>
  <si>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</si>
  <si>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</si>
  <si>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</si>
  <si>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</si>
  <si>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</si>
  <si>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</si>
  <si>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</si>
  <si>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</si>
  <si>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</si>
  <si>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</si>
  <si>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</si>
  <si>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</si>
  <si>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</si>
  <si>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</si>
  <si>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</si>
  <si>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</si>
  <si>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</si>
  <si>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</si>
  <si>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</si>
  <si>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</si>
  <si>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</si>
  <si>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</si>
  <si>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</si>
  <si>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</si>
  <si>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</si>
  <si>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</si>
  <si>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</si>
  <si>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</si>
  <si>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</si>
  <si>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</si>
  <si>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</si>
  <si>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</si>
  <si>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</si>
  <si>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</si>
  <si>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</si>
  <si>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</si>
  <si>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</si>
  <si>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</si>
  <si>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</si>
  <si>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</si>
  <si>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</si>
  <si>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</si>
  <si>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</si>
  <si>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</si>
  <si>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</si>
  <si>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</si>
  <si>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</si>
  <si>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</si>
  <si>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</si>
  <si>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</si>
  <si>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</si>
  <si>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</si>
  <si>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</si>
  <si>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</si>
  <si>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</si>
  <si>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</si>
  <si>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</si>
  <si>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</si>
  <si>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</si>
  <si>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</si>
  <si>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</si>
  <si>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</si>
  <si>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</si>
  <si>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</si>
  <si>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</si>
  <si>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</si>
  <si>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</si>
  <si>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</si>
  <si>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</si>
  <si>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</si>
  <si>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</si>
  <si>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</si>
  <si>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</si>
  <si>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</si>
  <si>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</si>
  <si>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</si>
  <si>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</si>
  <si>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</si>
  <si>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</si>
  <si>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</si>
  <si>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</si>
  <si>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</si>
  <si>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</si>
  <si>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</si>
  <si>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</si>
  <si>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</si>
  <si>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</si>
  <si>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</si>
  <si>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</si>
  <si>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</si>
  <si>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</si>
  <si>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</si>
  <si>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</si>
  <si>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</si>
  <si>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</si>
  <si>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</si>
  <si>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</si>
  <si>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</si>
  <si>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</si>
  <si>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</si>
  <si>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</si>
  <si>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</si>
  <si>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</si>
  <si>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</si>
  <si>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</si>
  <si>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</si>
  <si>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</si>
  <si>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</si>
  <si>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</si>
  <si>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</si>
  <si>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</si>
  <si>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</si>
  <si>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</si>
  <si>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</si>
  <si>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</si>
  <si>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</si>
  <si>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</si>
  <si>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</si>
  <si>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</si>
  <si>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</si>
  <si>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</si>
  <si>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</si>
  <si>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</si>
  <si>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</si>
  <si>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</si>
  <si>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</si>
  <si>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</si>
  <si>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</si>
  <si>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</si>
  <si>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</si>
  <si>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</si>
  <si>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</si>
  <si>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</si>
  <si>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</si>
  <si>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</si>
  <si>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</si>
  <si>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</si>
  <si>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</si>
  <si>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</si>
  <si>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</si>
  <si>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</si>
  <si>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</si>
  <si>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</si>
  <si>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</si>
  <si>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</si>
  <si>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</si>
  <si>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</si>
  <si>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</si>
  <si>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</si>
  <si>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</si>
  <si>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</si>
  <si>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</si>
  <si>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</si>
  <si>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</si>
  <si>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</si>
  <si>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</si>
  <si>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</si>
  <si>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</si>
  <si>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</si>
  <si>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</si>
  <si>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</si>
  <si>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</si>
  <si>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</si>
  <si>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</si>
  <si>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</si>
  <si>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</si>
  <si>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</si>
  <si>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</si>
  <si>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</si>
  <si>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</si>
  <si>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</si>
  <si>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</si>
  <si>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</si>
  <si>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</si>
  <si>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</si>
  <si>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</si>
  <si>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</si>
  <si>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</si>
  <si>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</si>
  <si>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</si>
  <si>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</si>
  <si>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</si>
  <si>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</si>
  <si>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</si>
  <si>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</si>
  <si>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</si>
  <si>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</si>
  <si>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</si>
  <si>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</si>
  <si>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</si>
  <si>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</si>
  <si>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</si>
  <si>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</si>
  <si>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</si>
  <si>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</si>
  <si>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</si>
  <si>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</si>
  <si>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</si>
  <si>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</si>
  <si>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</si>
  <si>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</si>
  <si>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</si>
  <si>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</si>
  <si>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</si>
  <si>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</si>
  <si>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</si>
  <si>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</si>
  <si>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</si>
  <si>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</si>
  <si>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</si>
  <si>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</si>
  <si>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</si>
  <si>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</si>
  <si>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</si>
  <si>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</si>
  <si>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</si>
  <si>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</si>
  <si>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</si>
  <si>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</si>
  <si>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</si>
  <si>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</si>
  <si>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</si>
  <si>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</si>
  <si>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</si>
  <si>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</si>
  <si>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</si>
  <si>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</si>
  <si>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</si>
  <si>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</si>
  <si>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</si>
  <si>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</si>
  <si>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</si>
  <si>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</si>
  <si>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</si>
  <si>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</si>
  <si>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</si>
  <si>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</si>
  <si>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</si>
  <si>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</si>
  <si>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</si>
  <si>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</si>
  <si>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</si>
  <si>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</si>
  <si>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</si>
  <si>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</si>
  <si>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</si>
  <si>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</si>
  <si>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</si>
  <si>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</si>
  <si>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</si>
  <si>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</si>
  <si>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</si>
  <si>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</si>
  <si>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</si>
  <si>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</si>
  <si>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</si>
  <si>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</si>
  <si>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</si>
  <si>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</si>
  <si>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</si>
  <si>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</si>
  <si>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</si>
  <si>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</si>
  <si>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</si>
  <si>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</si>
  <si>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</si>
  <si>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</si>
  <si>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</si>
  <si>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</si>
  <si>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</si>
  <si>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</si>
  <si>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</si>
  <si>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</si>
  <si>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</si>
  <si>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</si>
  <si>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</si>
  <si>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</si>
  <si>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</si>
  <si>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</si>
  <si>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</si>
  <si>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</si>
  <si>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</si>
  <si>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</si>
  <si>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</si>
  <si>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</si>
  <si>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</si>
  <si>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</si>
  <si>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</si>
  <si>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</si>
  <si>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</si>
  <si>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</si>
  <si>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</si>
  <si>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</si>
  <si>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</si>
  <si>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</si>
  <si>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</si>
  <si>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</si>
  <si>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</si>
  <si>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</si>
  <si>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</si>
  <si>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</si>
  <si>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</si>
  <si>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</si>
  <si>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</si>
  <si>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</si>
  <si>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</si>
  <si>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</si>
  <si>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</si>
  <si>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</si>
  <si>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</si>
  <si>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</si>
  <si>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</si>
  <si>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</si>
  <si>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</si>
  <si>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</si>
  <si>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</si>
  <si>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</si>
  <si>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</si>
  <si>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</si>
  <si>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</si>
  <si>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</si>
  <si>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</si>
  <si>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</si>
  <si>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</si>
  <si>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</si>
  <si>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</si>
  <si>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</si>
  <si>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</si>
  <si>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</si>
  <si>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</si>
  <si>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</si>
  <si>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</si>
  <si>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</si>
  <si>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</si>
  <si>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</si>
  <si>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</si>
  <si>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</si>
  <si>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</si>
  <si>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</si>
  <si>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</si>
  <si>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</si>
  <si>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</si>
  <si>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</si>
  <si>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</si>
  <si>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</si>
  <si>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</si>
  <si>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</si>
  <si>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</si>
  <si>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</si>
  <si>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</si>
  <si>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</si>
  <si>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</si>
  <si>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</si>
  <si>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</si>
  <si>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</si>
  <si>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</si>
  <si>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</si>
  <si>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</si>
  <si>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</si>
  <si>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</si>
  <si>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</si>
  <si>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</si>
  <si>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</si>
  <si>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</si>
  <si>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</si>
  <si>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</si>
  <si>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</si>
  <si>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</si>
  <si>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</si>
  <si>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</si>
  <si>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</si>
  <si>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</si>
  <si>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</si>
  <si>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</si>
  <si>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</si>
  <si>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</si>
  <si>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</si>
  <si>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</si>
  <si>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</si>
  <si>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</si>
  <si>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</si>
  <si>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</si>
  <si>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</si>
  <si>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</si>
  <si>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</si>
  <si>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</si>
  <si>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</si>
  <si>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</si>
  <si>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</si>
  <si>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</si>
  <si>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</si>
  <si>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</si>
  <si>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</si>
  <si>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</si>
  <si>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</si>
  <si>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</si>
  <si>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</si>
  <si>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</si>
  <si>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</si>
  <si>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</si>
  <si>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</si>
  <si>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</si>
  <si>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</si>
  <si>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</si>
  <si>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</si>
  <si>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</si>
  <si>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</si>
  <si>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</si>
  <si>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</si>
  <si>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</si>
  <si>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</si>
  <si>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</si>
  <si>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</si>
  <si>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</si>
  <si>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</si>
  <si>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</si>
  <si>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</si>
  <si>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</si>
  <si>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</si>
  <si>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</si>
  <si>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</si>
  <si>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</si>
  <si>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</si>
  <si>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</si>
  <si>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</si>
  <si>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</si>
  <si>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</si>
  <si>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</si>
  <si>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</si>
  <si>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</si>
  <si>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</si>
  <si>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</si>
  <si>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</si>
  <si>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</si>
  <si>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</si>
  <si>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</si>
  <si>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</si>
  <si>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</si>
  <si>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</si>
  <si>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</si>
  <si>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</si>
  <si>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</si>
  <si>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</si>
  <si>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</si>
  <si>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</si>
  <si>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</si>
  <si>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</si>
  <si>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</si>
  <si>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</si>
  <si>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</si>
  <si>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</si>
  <si>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</si>
  <si>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</si>
  <si>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</si>
  <si>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</si>
  <si>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</si>
  <si>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</si>
  <si>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</si>
  <si>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</si>
  <si>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</si>
  <si>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</si>
  <si>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</si>
  <si>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</si>
  <si>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</si>
  <si>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</si>
  <si>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</si>
  <si>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</si>
  <si>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</si>
  <si>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</si>
  <si>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</si>
  <si>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</si>
  <si>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</si>
  <si>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</si>
  <si>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</si>
  <si>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</si>
  <si>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</si>
  <si>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</si>
  <si>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</si>
  <si>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</si>
  <si>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</si>
  <si>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</si>
  <si>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</si>
  <si>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</si>
  <si>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</si>
  <si>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</si>
  <si>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</si>
  <si>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</si>
  <si>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</si>
  <si>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</si>
  <si>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</si>
  <si>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</si>
  <si>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</si>
  <si>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</si>
  <si>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</si>
  <si>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</si>
  <si>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</si>
  <si>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</si>
  <si>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</si>
  <si>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</si>
  <si>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</si>
  <si>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</si>
  <si>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</si>
  <si>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</si>
  <si>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</si>
  <si>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</si>
  <si>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</si>
  <si>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</si>
  <si>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</si>
  <si>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</si>
  <si>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</si>
  <si>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</si>
  <si>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</si>
  <si>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</si>
  <si>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</si>
  <si>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</si>
  <si>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</si>
  <si>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</si>
  <si>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</si>
  <si>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</si>
  <si>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</si>
  <si>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</si>
  <si>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</si>
  <si>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</si>
  <si>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</si>
  <si>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</si>
  <si>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</si>
  <si>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</si>
  <si>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</si>
  <si>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</si>
  <si>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</si>
  <si>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</si>
  <si>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</si>
  <si>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</si>
  <si>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</si>
  <si>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</si>
  <si>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</si>
  <si>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</si>
  <si>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</si>
  <si>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</si>
  <si>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</si>
  <si>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</si>
  <si>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</si>
  <si>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</si>
  <si>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</si>
  <si>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</si>
  <si>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</si>
  <si>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</si>
  <si>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</si>
  <si>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</si>
  <si>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</si>
  <si>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</si>
  <si>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</si>
  <si>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</si>
  <si>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</si>
  <si>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</si>
  <si>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</si>
  <si>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</si>
  <si>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</si>
  <si>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</si>
  <si>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</si>
  <si>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</si>
  <si>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</si>
  <si>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</si>
  <si>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</si>
  <si>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</si>
  <si>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</si>
  <si>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</si>
  <si>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</si>
  <si>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</si>
  <si>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</si>
  <si>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</si>
  <si>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</si>
  <si>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</si>
  <si>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</si>
  <si>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</si>
  <si>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</si>
  <si>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</si>
  <si>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</si>
  <si>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</si>
  <si>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</si>
  <si>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</si>
  <si>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</si>
  <si>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</si>
  <si>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</si>
  <si>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</si>
  <si>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</si>
  <si>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</si>
  <si>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</si>
  <si>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</si>
  <si>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</si>
  <si>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</si>
  <si>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</si>
  <si>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</si>
  <si>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</si>
  <si>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</si>
  <si>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</si>
  <si>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</si>
  <si>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</si>
  <si>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</si>
  <si>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</si>
  <si>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</si>
  <si>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</si>
  <si>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</si>
  <si>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</si>
  <si>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</si>
  <si>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</si>
  <si>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</si>
  <si>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</si>
  <si>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</si>
  <si>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</si>
  <si>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</si>
  <si>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</si>
  <si>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</si>
  <si>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</si>
  <si>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</si>
  <si>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</si>
  <si>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</si>
  <si>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</si>
  <si>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</si>
  <si>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</si>
  <si>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</si>
  <si>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</si>
  <si>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</si>
  <si>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</si>
  <si>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</si>
  <si>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</si>
  <si>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</si>
  <si>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</si>
  <si>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</si>
  <si>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</si>
  <si>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</si>
  <si>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</si>
  <si>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</si>
  <si>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</si>
  <si>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</si>
  <si>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</si>
  <si>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</si>
  <si>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</si>
  <si>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</si>
  <si>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</si>
  <si>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</si>
  <si>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</si>
  <si>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</si>
  <si>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</si>
  <si>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</si>
  <si>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</si>
  <si>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</si>
  <si>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</si>
  <si>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</si>
  <si>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</si>
  <si>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</si>
  <si>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</si>
  <si>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</si>
  <si>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</si>
  <si>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</si>
  <si>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</si>
  <si>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</si>
  <si>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</si>
  <si>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</si>
  <si>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</si>
  <si>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</si>
  <si>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</si>
  <si>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</si>
  <si>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</si>
  <si>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</si>
  <si>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</si>
  <si>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</si>
  <si>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</si>
  <si>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</si>
  <si>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</si>
  <si>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</si>
  <si>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</si>
  <si>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</si>
  <si>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</si>
  <si>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</si>
  <si>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</si>
  <si>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</si>
  <si>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</si>
  <si>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</si>
  <si>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</si>
  <si>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</si>
  <si>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</si>
  <si>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</si>
  <si>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</si>
  <si>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</si>
  <si>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</si>
  <si>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</si>
  <si>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</si>
  <si>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</si>
  <si>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</si>
  <si>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</si>
  <si>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</si>
  <si>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</si>
  <si>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</si>
  <si>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</si>
  <si>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</si>
  <si>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</si>
  <si>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</si>
  <si>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</si>
  <si>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</si>
  <si>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</si>
  <si>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</si>
  <si>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</si>
  <si>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</si>
  <si>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</si>
  <si>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</si>
  <si>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</si>
  <si>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</si>
  <si>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</si>
  <si>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</si>
  <si>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</si>
  <si>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</si>
  <si>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</si>
  <si>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</si>
  <si>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</si>
  <si>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</si>
  <si>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</si>
  <si>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</si>
  <si>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</si>
  <si>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</si>
  <si>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</si>
  <si>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</si>
  <si>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</si>
  <si>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</si>
  <si>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</si>
  <si>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</si>
  <si>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</si>
  <si>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</si>
  <si>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</si>
  <si>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</si>
  <si>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</si>
  <si>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</si>
  <si>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</si>
  <si>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</si>
  <si>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</si>
  <si>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</si>
  <si>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</si>
  <si>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</si>
  <si>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</si>
  <si>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</si>
  <si>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</si>
  <si>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</si>
  <si>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</si>
  <si>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</si>
  <si>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</si>
  <si>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</si>
  <si>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</si>
  <si>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</si>
  <si>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</si>
  <si>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</si>
  <si>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</si>
  <si>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</si>
  <si>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</si>
  <si>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</si>
  <si>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</si>
  <si>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</si>
  <si>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</si>
  <si>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</si>
  <si>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</si>
  <si>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</si>
  <si>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</si>
  <si>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</si>
  <si>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</si>
  <si>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</si>
  <si>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</si>
  <si>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</si>
  <si>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</si>
  <si>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</si>
  <si>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</si>
  <si>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</si>
  <si>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</si>
  <si>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</si>
  <si>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</si>
  <si>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</si>
  <si>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</si>
  <si>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</si>
  <si>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</si>
  <si>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</si>
  <si>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</si>
  <si>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</si>
  <si>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</si>
  <si>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</si>
  <si>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</si>
  <si>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</si>
  <si>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</si>
  <si>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</si>
  <si>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</si>
  <si>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</si>
  <si>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</si>
  <si>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</si>
  <si>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</si>
  <si>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</si>
  <si>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</si>
  <si>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</si>
  <si>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</si>
  <si>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</si>
  <si>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</si>
  <si>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</si>
  <si>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</si>
  <si>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</si>
  <si>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</si>
  <si>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</si>
  <si>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</si>
  <si>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</si>
  <si>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</si>
  <si>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</si>
  <si>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</si>
  <si>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</si>
  <si>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</si>
  <si>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</si>
  <si>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</si>
  <si>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</si>
  <si>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</si>
  <si>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</si>
  <si>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</si>
  <si>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</si>
  <si>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</si>
  <si>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</si>
  <si>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</si>
  <si>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</si>
  <si>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</si>
  <si>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</si>
  <si>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</si>
  <si>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</si>
  <si>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</si>
  <si>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</si>
  <si>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</si>
  <si>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</si>
  <si>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</si>
  <si>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</si>
  <si>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</si>
  <si>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</si>
  <si>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</si>
  <si>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</si>
  <si>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</si>
  <si>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</si>
  <si>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</si>
  <si>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</si>
  <si>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</si>
  <si>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</si>
  <si>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</si>
  <si>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</si>
  <si>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</si>
  <si>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</si>
  <si>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</si>
  <si>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</si>
  <si>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</si>
  <si>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</si>
  <si>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</si>
  <si>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</si>
  <si>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</si>
  <si>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</si>
  <si>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</si>
  <si>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</si>
  <si>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</si>
  <si>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</si>
  <si>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</si>
  <si>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</si>
  <si>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</si>
  <si>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</si>
  <si>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</si>
  <si>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</si>
  <si>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</si>
  <si>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</si>
  <si>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</si>
  <si>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</si>
  <si>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</si>
  <si>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</si>
  <si>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</si>
  <si>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</si>
  <si>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</si>
  <si>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</si>
  <si>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</si>
  <si>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</si>
  <si>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</si>
  <si>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</si>
  <si>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</si>
  <si>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</si>
  <si>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</si>
  <si>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</si>
  <si>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</si>
  <si>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</si>
  <si>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</si>
  <si>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</si>
  <si>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</si>
  <si>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</si>
  <si>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</si>
  <si>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</si>
  <si>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</si>
  <si>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</si>
  <si>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</si>
  <si>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</si>
  <si>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</si>
  <si>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</si>
  <si>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</si>
  <si>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</si>
  <si>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</si>
  <si>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</si>
  <si>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</si>
  <si>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</si>
  <si>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</si>
  <si>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</si>
  <si>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</si>
  <si>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</si>
  <si>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</si>
  <si>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</si>
  <si>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</si>
  <si>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</si>
  <si>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</si>
  <si>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</si>
  <si>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</si>
  <si>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</si>
  <si>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</si>
  <si>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</si>
  <si>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</si>
  <si>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</si>
  <si>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</si>
  <si>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</si>
  <si>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</si>
  <si>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</si>
  <si>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</si>
  <si>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</si>
  <si>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</si>
  <si>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</si>
  <si>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</si>
  <si>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</si>
  <si>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</si>
  <si>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</si>
  <si>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</si>
  <si>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</si>
  <si>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</si>
  <si>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</si>
  <si>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</si>
  <si>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</si>
  <si>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</si>
  <si>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</si>
  <si>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</si>
  <si>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</si>
  <si>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</si>
  <si>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</si>
  <si>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</si>
  <si>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</si>
  <si>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</si>
  <si>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</si>
  <si>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</si>
  <si>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</si>
  <si>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</si>
  <si>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</si>
  <si>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</si>
  <si>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</si>
  <si>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</si>
  <si>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</si>
  <si>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</si>
  <si>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</si>
  <si>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</si>
  <si>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</si>
  <si>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</si>
  <si>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</si>
  <si>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</si>
  <si>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</si>
  <si>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</si>
  <si>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</si>
  <si>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</si>
  <si>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</si>
  <si>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</si>
  <si>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</si>
  <si>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</si>
  <si>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</si>
  <si>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</si>
  <si>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</si>
  <si>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</si>
  <si>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</si>
  <si>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</si>
  <si>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</si>
  <si>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</si>
  <si>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</si>
  <si>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</si>
  <si>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</si>
  <si>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</si>
  <si>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</si>
  <si>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</si>
  <si>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</si>
  <si>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</si>
  <si>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</si>
  <si>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</si>
  <si>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</si>
  <si>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</si>
  <si>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</si>
  <si>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</si>
  <si>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</si>
  <si>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</si>
  <si>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</si>
  <si>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</si>
  <si>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</si>
  <si>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</si>
  <si>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</si>
  <si>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</si>
  <si>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</si>
  <si>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</si>
  <si>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</si>
  <si>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</si>
  <si>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</si>
  <si>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</si>
  <si>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</si>
  <si>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</si>
  <si>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</si>
  <si>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</si>
  <si>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</si>
  <si>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</si>
  <si>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</si>
  <si>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</si>
  <si>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</si>
  <si>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</si>
  <si>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</si>
  <si>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</si>
  <si>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</si>
  <si>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</si>
  <si>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</si>
  <si>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</si>
  <si>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</si>
  <si>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</si>
  <si>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</si>
  <si>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</si>
  <si>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</si>
  <si>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</si>
  <si>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</si>
  <si>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</si>
  <si>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</si>
  <si>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</si>
  <si>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</si>
  <si>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</si>
  <si>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</si>
  <si>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</si>
  <si>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</si>
  <si>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</si>
  <si>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</si>
  <si>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</si>
  <si>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</si>
  <si>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</si>
  <si>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</si>
  <si>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</si>
  <si>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</si>
  <si>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</si>
  <si>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</si>
  <si>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</si>
  <si>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</si>
  <si>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</si>
  <si>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</si>
  <si>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</si>
  <si>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</si>
  <si>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</si>
  <si>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</si>
  <si>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</si>
  <si>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</si>
  <si>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</si>
  <si>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</si>
  <si>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</si>
  <si>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</si>
  <si>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</si>
  <si>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</si>
  <si>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</si>
  <si>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</si>
  <si>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</si>
  <si>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</si>
  <si>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</si>
  <si>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</si>
  <si>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</si>
  <si>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</si>
  <si>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</si>
  <si>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</si>
  <si>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</si>
  <si>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</si>
  <si>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</si>
  <si>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</si>
  <si>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</si>
  <si>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</si>
  <si>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</si>
  <si>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</si>
  <si>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</si>
  <si>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</si>
  <si>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</si>
  <si>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</si>
  <si>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</si>
  <si>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</si>
  <si>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</si>
  <si>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</si>
  <si>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</si>
  <si>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</si>
  <si>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</si>
  <si>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</si>
  <si>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</si>
  <si>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</si>
  <si>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</si>
  <si>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</si>
  <si>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</si>
  <si>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</si>
  <si>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</si>
  <si>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</si>
  <si>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</si>
  <si>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</si>
  <si>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</si>
  <si>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</si>
  <si>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</si>
  <si>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</si>
  <si>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</si>
  <si>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</si>
  <si>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</si>
  <si>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</si>
  <si>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</si>
  <si>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</si>
  <si>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</si>
  <si>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</si>
  <si>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</si>
  <si>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</si>
  <si>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</si>
  <si>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</si>
  <si>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</si>
  <si>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</si>
  <si>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</si>
  <si>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</si>
  <si>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</si>
  <si>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</si>
  <si>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</si>
  <si>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</si>
  <si>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</si>
  <si>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</si>
  <si>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</si>
  <si>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</si>
  <si>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</si>
  <si>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</si>
  <si>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</si>
  <si>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</si>
  <si>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</si>
  <si>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</si>
  <si>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</si>
  <si>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</si>
  <si>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</si>
  <si>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</si>
  <si>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</si>
  <si>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</si>
  <si>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</si>
  <si>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</si>
  <si>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</si>
  <si>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</si>
  <si>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</si>
  <si>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</si>
  <si>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</si>
  <si>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</si>
  <si>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</si>
  <si>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</si>
  <si>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</si>
  <si>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</si>
  <si>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</si>
  <si>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</si>
  <si>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</si>
  <si>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</si>
  <si>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</si>
  <si>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</si>
  <si>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</si>
  <si>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</si>
  <si>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</si>
  <si>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</si>
  <si>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</si>
  <si>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</si>
  <si>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</si>
  <si>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</si>
  <si>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</si>
  <si>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</si>
  <si>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</si>
  <si>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</si>
  <si>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</si>
  <si>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</si>
  <si>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</si>
  <si>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</si>
  <si>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</si>
  <si>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</si>
  <si>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</si>
  <si>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</si>
  <si>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</si>
  <si>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</si>
  <si>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</si>
  <si>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</si>
  <si>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</si>
  <si>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</si>
  <si>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</si>
  <si>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</si>
  <si>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</si>
  <si>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</si>
  <si>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</si>
  <si>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</si>
  <si>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</si>
  <si>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</si>
  <si>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</si>
  <si>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</si>
  <si>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</si>
  <si>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</si>
  <si>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</si>
  <si>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</si>
  <si>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</si>
  <si>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</si>
  <si>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</si>
  <si>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</si>
  <si>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</si>
  <si>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</si>
  <si>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</si>
  <si>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</si>
  <si>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</si>
  <si>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</si>
  <si>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</si>
  <si>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</si>
  <si>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</si>
  <si>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</si>
  <si>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</si>
  <si>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</si>
  <si>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</si>
  <si>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</si>
  <si>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</si>
  <si>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</si>
  <si>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</si>
  <si>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</si>
  <si>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</si>
  <si>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</si>
  <si>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</si>
  <si>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</si>
  <si>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</si>
  <si>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</si>
  <si>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</si>
  <si>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</si>
  <si>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</si>
  <si>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</si>
  <si>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</si>
  <si>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</si>
  <si>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</si>
  <si>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</si>
  <si>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</si>
  <si>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</si>
  <si>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</si>
  <si>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</si>
  <si>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</si>
  <si>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</si>
  <si>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</si>
  <si>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</si>
  <si>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</si>
  <si>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</si>
  <si>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</si>
  <si>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</si>
  <si>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</si>
  <si>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</si>
  <si>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</si>
  <si>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</si>
  <si>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</si>
  <si>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</si>
  <si>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</si>
  <si>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</si>
  <si>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</si>
  <si>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</si>
  <si>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</si>
  <si>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</si>
  <si>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</si>
  <si>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</si>
  <si>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</si>
  <si>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</si>
  <si>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</si>
  <si>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</si>
  <si>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</si>
  <si>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</si>
  <si>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</si>
  <si>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</si>
  <si>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</si>
  <si>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</si>
  <si>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</si>
  <si>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</si>
  <si>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</si>
  <si>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</si>
  <si>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</si>
  <si>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</si>
  <si>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</si>
  <si>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</si>
  <si>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</si>
  <si>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</si>
  <si>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</si>
  <si>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</si>
  <si>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</si>
  <si>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</si>
  <si>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</si>
  <si>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</si>
  <si>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</si>
  <si>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</si>
  <si>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</si>
  <si>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</si>
  <si>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</si>
  <si>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</si>
  <si>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</si>
  <si>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</si>
  <si>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</si>
  <si>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</si>
  <si>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</si>
  <si>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</si>
  <si>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</si>
  <si>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</si>
  <si>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</si>
  <si>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</si>
  <si>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</si>
  <si>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</si>
  <si>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</si>
  <si>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</si>
  <si>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</si>
  <si>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</si>
  <si>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</si>
  <si>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</si>
  <si>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</si>
  <si>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</si>
  <si>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</si>
  <si>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</si>
  <si>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</si>
  <si>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</si>
  <si>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</si>
  <si>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</si>
  <si>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</si>
  <si>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</si>
  <si>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</si>
  <si>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</si>
  <si>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</si>
  <si>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</si>
  <si>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</si>
  <si>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</si>
  <si>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</si>
  <si>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</si>
  <si>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</si>
  <si>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</si>
  <si>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</si>
  <si>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</si>
  <si>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</si>
  <si>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</si>
  <si>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</si>
  <si>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</si>
  <si>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</si>
  <si>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</si>
  <si>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</si>
  <si>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</si>
  <si>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</si>
  <si>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</si>
  <si>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</si>
  <si>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</si>
  <si>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</si>
  <si>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</si>
  <si>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</si>
  <si>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</si>
  <si>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</si>
  <si>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</si>
  <si>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</si>
  <si>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</si>
  <si>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</si>
  <si>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</si>
  <si>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</si>
  <si>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</si>
  <si>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</si>
  <si>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</si>
  <si>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</si>
  <si>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</si>
  <si>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</si>
  <si>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</si>
  <si>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</si>
  <si>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</si>
  <si>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</si>
  <si>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</si>
  <si>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</si>
  <si>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</si>
  <si>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</si>
  <si>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</si>
  <si>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</si>
  <si>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</si>
  <si>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</si>
  <si>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</si>
  <si>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</si>
  <si>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</si>
  <si>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</si>
  <si>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</si>
  <si>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</si>
  <si>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</si>
  <si>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</si>
  <si>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</si>
  <si>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</si>
  <si>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</si>
  <si>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</si>
  <si>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</si>
  <si>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</si>
  <si>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</si>
  <si>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</si>
  <si>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</si>
  <si>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</si>
  <si>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</si>
  <si>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</si>
  <si>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</si>
  <si>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</si>
  <si>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</si>
  <si>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</si>
  <si>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</si>
  <si>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</si>
  <si>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</si>
  <si>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</si>
  <si>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</si>
  <si>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</si>
  <si>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</si>
  <si>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</si>
  <si>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</si>
  <si>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</si>
  <si>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</si>
  <si>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</si>
  <si>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</si>
  <si>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</si>
  <si>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</si>
  <si>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</si>
  <si>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</si>
  <si>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</si>
  <si>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</si>
  <si>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</si>
  <si>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</si>
  <si>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</si>
  <si>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</si>
  <si>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</si>
  <si>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</si>
  <si>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</si>
  <si>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</si>
  <si>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</si>
  <si>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</si>
  <si>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</si>
  <si>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</si>
  <si>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</si>
  <si>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</si>
  <si>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</si>
  <si>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</si>
  <si>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</si>
  <si>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</si>
  <si>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</si>
  <si>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</si>
  <si>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</si>
  <si>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</si>
  <si>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</si>
  <si>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</si>
  <si>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</si>
  <si>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</si>
  <si>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</si>
  <si>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</si>
  <si>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</si>
  <si>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</si>
  <si>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</si>
  <si>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</si>
  <si>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</si>
  <si>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</si>
  <si>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</si>
  <si>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</si>
  <si>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</si>
  <si>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</si>
  <si>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</si>
  <si>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</si>
  <si>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</si>
  <si>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</si>
  <si>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</si>
  <si>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</si>
  <si>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</si>
  <si>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</si>
  <si>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</si>
  <si>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</si>
  <si>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</si>
  <si>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</si>
  <si>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</si>
  <si>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</si>
  <si>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</si>
  <si>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</si>
  <si>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</si>
  <si>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</si>
  <si>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</si>
  <si>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</si>
  <si>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</si>
  <si>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</si>
  <si>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</si>
  <si>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</si>
  <si>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</si>
  <si>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</si>
  <si>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</si>
  <si>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</si>
  <si>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</si>
  <si>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</si>
  <si>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</si>
  <si>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</si>
  <si>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</si>
  <si>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</si>
  <si>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</si>
  <si>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</si>
  <si>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</si>
  <si>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</si>
  <si>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</si>
  <si>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</si>
  <si>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</si>
  <si>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</si>
  <si>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</si>
  <si>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</si>
  <si>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</si>
  <si>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</si>
  <si>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</si>
  <si>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</si>
  <si>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</si>
  <si>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</si>
  <si>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</si>
  <si>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</si>
  <si>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</si>
  <si>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</si>
  <si>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</si>
  <si>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</si>
  <si>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</si>
  <si>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</si>
  <si>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</si>
  <si>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</si>
  <si>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</si>
  <si>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</si>
  <si>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</si>
  <si>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</si>
  <si>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</si>
  <si>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</si>
  <si>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</si>
  <si>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</si>
  <si>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</si>
  <si>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</si>
  <si>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</si>
  <si>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</si>
  <si>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</si>
  <si>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</si>
  <si>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</si>
  <si>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</si>
  <si>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</si>
  <si>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</si>
  <si>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</si>
  <si>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</si>
  <si>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</si>
  <si>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</si>
  <si>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</si>
  <si>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</si>
  <si>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</si>
  <si>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</si>
  <si>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</si>
  <si>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</si>
  <si>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</si>
  <si>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</si>
  <si>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</si>
  <si>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</si>
  <si>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</si>
  <si>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</si>
  <si>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</si>
  <si>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</si>
  <si>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</si>
  <si>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</si>
  <si>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</si>
  <si>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</si>
  <si>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</si>
  <si>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</si>
  <si>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</si>
  <si>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</si>
  <si>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</si>
  <si>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</si>
  <si>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</si>
  <si>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</si>
  <si>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</si>
  <si>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</si>
  <si>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</si>
  <si>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</si>
  <si>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</si>
  <si>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</si>
  <si>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</si>
  <si>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</si>
  <si>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</si>
  <si>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</si>
  <si>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</si>
  <si>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</si>
  <si>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</si>
  <si>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</si>
  <si>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</si>
  <si>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</si>
  <si>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</si>
  <si>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</si>
  <si>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</si>
  <si>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</si>
  <si>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</si>
  <si>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</si>
  <si>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</si>
  <si>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</si>
  <si>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</si>
  <si>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</si>
  <si>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</si>
  <si>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</si>
  <si>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</si>
  <si>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</si>
  <si>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</si>
  <si>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</si>
  <si>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</si>
  <si>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</si>
  <si>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</si>
  <si>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</si>
  <si>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</si>
  <si>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</si>
  <si>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</si>
  <si>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</si>
  <si>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</si>
  <si>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</si>
  <si>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</si>
  <si>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</si>
  <si>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</si>
  <si>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</si>
  <si>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</si>
  <si>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</si>
  <si>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</si>
  <si>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</si>
  <si>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</si>
  <si>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</si>
  <si>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</si>
  <si>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</si>
  <si>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</si>
  <si>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</si>
  <si>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</si>
  <si>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</si>
  <si>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</si>
  <si>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</si>
  <si>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</si>
  <si>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</si>
  <si>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</si>
  <si>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</si>
  <si>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</si>
  <si>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</si>
  <si>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</si>
  <si>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</si>
  <si>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</si>
  <si>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</si>
  <si>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</si>
  <si>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</si>
  <si>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</si>
  <si>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</si>
  <si>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</si>
  <si>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</si>
  <si>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</si>
  <si>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</si>
  <si>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</si>
  <si>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</si>
  <si>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</si>
  <si>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</si>
  <si>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</si>
  <si>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</si>
  <si>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</si>
  <si>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</si>
  <si>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</si>
  <si>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</si>
  <si>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</si>
  <si>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</si>
  <si>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</si>
  <si>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</si>
  <si>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</si>
  <si>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</si>
  <si>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</si>
  <si>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</si>
  <si>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</si>
  <si>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</si>
  <si>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</si>
  <si>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</si>
  <si>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</si>
  <si>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</si>
  <si>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</si>
  <si>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</si>
  <si>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</si>
  <si>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</si>
  <si>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</si>
  <si>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</si>
  <si>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</si>
  <si>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</si>
  <si>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</si>
  <si>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</si>
  <si>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</si>
  <si>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</si>
  <si>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</si>
  <si>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</si>
  <si>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</si>
  <si>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</si>
  <si>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</si>
  <si>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</si>
  <si>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</si>
  <si>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</si>
  <si>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</si>
  <si>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</si>
  <si>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</si>
  <si>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</si>
  <si>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</si>
  <si>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</si>
  <si>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</si>
  <si>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</si>
  <si>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</si>
  <si>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</si>
  <si>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</si>
  <si>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</si>
  <si>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</si>
  <si>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</si>
  <si>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</si>
  <si>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</si>
  <si>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</si>
  <si>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</si>
  <si>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</si>
  <si>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</si>
  <si>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</si>
  <si>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</si>
  <si>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</si>
  <si>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</si>
  <si>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</si>
  <si>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</si>
  <si>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</si>
  <si>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</si>
  <si>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</si>
  <si>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</si>
  <si>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</si>
  <si>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</si>
  <si>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</si>
  <si>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</si>
  <si>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</si>
  <si>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</si>
  <si>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</si>
  <si>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</si>
  <si>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</si>
  <si>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</si>
  <si>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</si>
  <si>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</si>
  <si>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</si>
  <si>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</si>
  <si>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</si>
  <si>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</si>
  <si>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</si>
  <si>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</si>
  <si>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</si>
  <si>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</si>
  <si>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</si>
  <si>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</si>
  <si>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</si>
  <si>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</si>
  <si>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</si>
  <si>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</si>
  <si>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</si>
  <si>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</si>
  <si>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</si>
  <si>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</si>
  <si>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</si>
  <si>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</si>
  <si>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</si>
  <si>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</si>
  <si>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</si>
  <si>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</si>
  <si>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</si>
  <si>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</si>
  <si>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</si>
  <si>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</si>
  <si>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</si>
  <si>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</si>
  <si>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</si>
  <si>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</si>
  <si>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</si>
  <si>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</si>
  <si>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</si>
  <si>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</si>
  <si>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</si>
  <si>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</si>
  <si>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</si>
  <si>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</si>
  <si>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</si>
  <si>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</si>
  <si>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</si>
  <si>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</si>
  <si>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</si>
  <si>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</si>
  <si>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</si>
  <si>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</si>
  <si>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</si>
  <si>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</si>
  <si>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</si>
  <si>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</si>
  <si>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</si>
  <si>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</si>
  <si>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</si>
  <si>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</si>
  <si>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</si>
  <si>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</si>
  <si>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</si>
  <si>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</si>
  <si>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</si>
  <si>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</si>
  <si>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</si>
  <si>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</si>
  <si>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</si>
  <si>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</si>
  <si>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</si>
  <si>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</si>
  <si>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</si>
  <si>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</si>
  <si>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</si>
  <si>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</si>
  <si>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</si>
  <si>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</si>
  <si>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</si>
  <si>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</si>
  <si>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</si>
  <si>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</si>
  <si>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</si>
  <si>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</si>
  <si>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</si>
  <si>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</si>
  <si>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</si>
  <si>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</si>
  <si>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</si>
  <si>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</si>
  <si>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</si>
  <si>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</si>
  <si>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</si>
  <si>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</si>
  <si>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</si>
  <si>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</si>
  <si>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</si>
  <si>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</si>
  <si>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</si>
  <si>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</si>
  <si>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</si>
  <si>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</si>
  <si>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</si>
  <si>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</si>
  <si>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</si>
  <si>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</si>
  <si>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</si>
  <si>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</si>
  <si>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</si>
  <si>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</si>
  <si>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</si>
  <si>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</si>
  <si>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</si>
  <si>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</si>
  <si>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</si>
  <si>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</si>
  <si>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</si>
  <si>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</si>
  <si>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</si>
  <si>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</si>
  <si>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</si>
  <si>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</si>
  <si>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</si>
  <si>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</si>
  <si>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</si>
  <si>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</si>
  <si>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</si>
  <si>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</si>
  <si>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</si>
  <si>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</si>
  <si>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</si>
  <si>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</si>
  <si>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</si>
  <si>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</si>
  <si>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</si>
  <si>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</si>
  <si>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</si>
  <si>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</si>
  <si>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</si>
  <si>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</si>
  <si>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</si>
  <si>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</si>
  <si>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</si>
  <si>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</si>
  <si>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</si>
  <si>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</si>
  <si>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</si>
  <si>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</si>
  <si>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</si>
  <si>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</si>
  <si>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</si>
  <si>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</si>
  <si>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</si>
  <si>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</si>
  <si>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</si>
  <si>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</si>
  <si>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</si>
  <si>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</si>
  <si>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</si>
  <si>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</si>
  <si>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</si>
  <si>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</si>
  <si>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</si>
  <si>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</si>
  <si>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</si>
  <si>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</si>
  <si>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</si>
  <si>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</si>
  <si>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</si>
  <si>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</si>
  <si>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</si>
  <si>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</si>
  <si>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</si>
  <si>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</si>
  <si>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</si>
  <si>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</si>
  <si>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</si>
  <si>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</si>
  <si>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</si>
  <si>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</si>
  <si>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</si>
  <si>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</si>
  <si>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</si>
  <si>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</si>
  <si>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</si>
  <si>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</si>
  <si>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</si>
  <si>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</si>
  <si>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</si>
  <si>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</si>
  <si>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</si>
  <si>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</si>
  <si>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</si>
  <si>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</si>
  <si>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</si>
  <si>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</si>
  <si>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</si>
  <si>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</si>
  <si>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</si>
  <si>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</si>
  <si>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</si>
  <si>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</si>
  <si>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</si>
  <si>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</si>
  <si>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</si>
  <si>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</si>
  <si>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</si>
  <si>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</si>
  <si>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</si>
  <si>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</si>
  <si>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</si>
  <si>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</si>
  <si>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</si>
  <si>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</si>
  <si>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</si>
  <si>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</si>
  <si>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</si>
  <si>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</si>
  <si>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</si>
  <si>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</si>
  <si>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</si>
  <si>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</si>
  <si>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</si>
  <si>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</si>
  <si>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</si>
  <si>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</si>
  <si>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</si>
  <si>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</si>
  <si>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</si>
  <si>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</si>
  <si>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</si>
  <si>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</si>
  <si>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</si>
  <si>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</si>
  <si>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</si>
  <si>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</si>
  <si>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</si>
  <si>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</si>
  <si>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</si>
  <si>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</si>
  <si>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</si>
  <si>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</si>
  <si>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</si>
  <si>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</si>
  <si>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</si>
  <si>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</si>
  <si>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</si>
  <si>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</si>
  <si>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</si>
  <si>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</si>
  <si>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</si>
  <si>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</si>
  <si>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</si>
  <si>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</si>
  <si>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</si>
  <si>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</si>
  <si>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</si>
  <si>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</si>
  <si>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</si>
  <si>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</si>
  <si>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</si>
  <si>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</si>
  <si>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</si>
  <si>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</si>
  <si>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</si>
  <si>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</si>
  <si>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</si>
  <si>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</si>
  <si>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</si>
  <si>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</si>
  <si>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</si>
  <si>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</si>
  <si>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</si>
  <si>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</si>
  <si>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</si>
  <si>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</si>
  <si>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</si>
  <si>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</si>
  <si>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</si>
  <si>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</si>
  <si>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</si>
  <si>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</si>
  <si>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</si>
  <si>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</si>
  <si>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</si>
  <si>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</si>
  <si>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</si>
  <si>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</si>
  <si>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</si>
  <si>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</si>
  <si>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</si>
  <si>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</si>
  <si>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</si>
  <si>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</si>
  <si>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</si>
  <si>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</si>
  <si>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</si>
  <si>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</si>
  <si>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</si>
  <si>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</si>
  <si>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</si>
  <si>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</si>
  <si>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</si>
  <si>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</si>
  <si>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</si>
  <si>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</si>
  <si>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</si>
  <si>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</si>
  <si>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</si>
  <si>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</si>
  <si>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</si>
  <si>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</si>
  <si>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</si>
  <si>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</si>
  <si>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</si>
  <si>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</si>
  <si>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</si>
  <si>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</si>
  <si>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</si>
  <si>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</si>
  <si>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</si>
  <si>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</si>
  <si>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</si>
  <si>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</si>
  <si>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</si>
  <si>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</si>
  <si>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</si>
  <si>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</si>
  <si>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</si>
  <si>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</si>
  <si>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</si>
  <si>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</si>
  <si>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</si>
  <si>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</si>
  <si>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</si>
  <si>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</si>
  <si>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</si>
  <si>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</si>
  <si>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</si>
  <si>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</si>
  <si>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</si>
  <si>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</si>
  <si>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</si>
  <si>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</si>
  <si>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</si>
  <si>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</si>
  <si>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</si>
  <si>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</si>
  <si>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</si>
  <si>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</si>
  <si>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</si>
  <si>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</si>
  <si>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</si>
  <si>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</si>
  <si>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</si>
  <si>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</si>
  <si>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</si>
  <si>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</si>
  <si>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</si>
  <si>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</si>
  <si>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</si>
  <si>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</si>
  <si>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</si>
  <si>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</si>
  <si>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</si>
  <si>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</si>
  <si>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</si>
  <si>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</si>
  <si>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</si>
  <si>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</si>
  <si>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</si>
  <si>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</si>
  <si>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</si>
  <si>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</si>
  <si>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</si>
  <si>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</si>
  <si>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</si>
  <si>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</si>
  <si>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</si>
  <si>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</si>
  <si>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</si>
  <si>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</si>
  <si>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</si>
  <si>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</si>
  <si>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</si>
  <si>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</si>
  <si>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</si>
  <si>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</si>
  <si>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</si>
  <si>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</si>
  <si>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</si>
  <si>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</si>
  <si>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</si>
  <si>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</si>
  <si>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</si>
  <si>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</si>
  <si>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</si>
  <si>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</si>
  <si>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</si>
  <si>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</si>
  <si>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</si>
  <si>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</si>
  <si>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</si>
  <si>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</si>
  <si>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</si>
  <si>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</si>
  <si>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</si>
  <si>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</si>
  <si>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</si>
  <si>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</si>
  <si>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</si>
  <si>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</si>
  <si>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</si>
  <si>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</si>
  <si>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</si>
  <si>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</si>
  <si>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</si>
  <si>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</si>
  <si>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</si>
  <si>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</si>
  <si>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</si>
  <si>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</si>
  <si>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</si>
  <si>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</si>
  <si>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</si>
  <si>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</si>
  <si>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</si>
  <si>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</si>
  <si>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</si>
  <si>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</si>
  <si>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</si>
  <si>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</si>
  <si>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</si>
  <si>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</si>
  <si>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</si>
  <si>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</si>
  <si>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</si>
  <si>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</si>
  <si>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</si>
  <si>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</si>
  <si>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</si>
  <si>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</si>
  <si>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</si>
  <si>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</si>
  <si>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</si>
  <si>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</si>
  <si>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</si>
  <si>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</si>
  <si>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</si>
  <si>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</si>
  <si>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</si>
  <si>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</si>
  <si>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</si>
  <si>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</si>
  <si>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</si>
  <si>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</si>
  <si>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</si>
  <si>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</si>
  <si>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</si>
  <si>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</si>
  <si>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</si>
  <si>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</si>
  <si>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</si>
  <si>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</si>
  <si>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</si>
  <si>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</si>
  <si>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</si>
  <si>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</si>
  <si>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</si>
  <si>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</si>
  <si>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</si>
  <si>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</si>
  <si>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</si>
  <si>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</si>
  <si>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</si>
  <si>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</si>
  <si>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</si>
  <si>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</si>
  <si>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</si>
  <si>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</si>
  <si>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</si>
  <si>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</si>
  <si>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</si>
  <si>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</si>
  <si>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</si>
  <si>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</si>
  <si>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</si>
  <si>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</si>
  <si>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</si>
  <si>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</si>
  <si>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</si>
  <si>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</si>
  <si>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</si>
  <si>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</si>
  <si>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</si>
  <si>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</si>
  <si>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</si>
  <si>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</si>
  <si>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</si>
  <si>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</si>
  <si>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</si>
  <si>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</si>
  <si>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</si>
  <si>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</si>
  <si>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</si>
  <si>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</si>
  <si>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</si>
  <si>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</si>
  <si>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</si>
  <si>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</si>
  <si>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</si>
  <si>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</si>
  <si>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</si>
  <si>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</si>
  <si>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</si>
  <si>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</si>
  <si>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</si>
  <si>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</si>
  <si>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</si>
  <si>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</si>
  <si>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</si>
  <si>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</si>
  <si>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</si>
  <si>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</si>
  <si>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</si>
  <si>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</si>
  <si>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</si>
  <si>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</si>
  <si>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</si>
  <si>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</si>
  <si>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</si>
  <si>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</si>
  <si>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</si>
  <si>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</si>
  <si>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</si>
  <si>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</si>
  <si>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</si>
  <si>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</si>
  <si>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</si>
  <si>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</si>
  <si>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</si>
  <si>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</si>
  <si>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</si>
  <si>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</si>
  <si>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</si>
  <si>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</si>
  <si>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</si>
  <si>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</si>
  <si>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</si>
  <si>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</si>
  <si>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</si>
  <si>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</si>
  <si>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</si>
  <si>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</si>
  <si>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</si>
  <si>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</si>
  <si>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</si>
  <si>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</si>
  <si>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</si>
  <si>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</si>
  <si>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</si>
  <si>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</si>
  <si>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</si>
  <si>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</si>
  <si>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</si>
  <si>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</si>
  <si>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</si>
  <si>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</si>
  <si>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</si>
  <si>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</si>
  <si>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</si>
  <si>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</si>
  <si>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</si>
  <si>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</si>
  <si>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</si>
  <si>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</si>
  <si>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</si>
  <si>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</si>
  <si>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</si>
  <si>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</si>
  <si>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</si>
  <si>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</si>
  <si>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</si>
  <si>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</si>
  <si>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</si>
  <si>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</si>
  <si>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</si>
  <si>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</si>
  <si>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</si>
  <si>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</si>
  <si>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</si>
  <si>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</si>
  <si>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</si>
  <si>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</si>
  <si>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</si>
  <si>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</si>
  <si>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</si>
  <si>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</si>
  <si>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</si>
  <si>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</si>
  <si>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</si>
  <si>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</si>
  <si>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</si>
  <si>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</si>
  <si>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</si>
  <si>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</si>
  <si>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</si>
  <si>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</si>
  <si>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</si>
  <si>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</si>
  <si>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</si>
  <si>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</si>
  <si>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</si>
  <si>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</si>
  <si>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</si>
  <si>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</si>
  <si>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</si>
  <si>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</si>
  <si>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</si>
  <si>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</si>
  <si>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</si>
  <si>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</si>
  <si>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</si>
  <si>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</si>
  <si>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</si>
  <si>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</si>
  <si>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</si>
  <si>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</si>
  <si>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</si>
  <si>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</si>
  <si>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</si>
  <si>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</si>
  <si>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</si>
  <si>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</si>
  <si>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</si>
  <si>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</si>
  <si>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</si>
  <si>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</si>
  <si>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</si>
  <si>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</si>
  <si>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</si>
  <si>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</si>
  <si>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</si>
  <si>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</si>
  <si>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</si>
  <si>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</si>
  <si>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</si>
  <si>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</si>
  <si>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</si>
  <si>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</si>
  <si>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</si>
  <si>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</si>
  <si>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</si>
  <si>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</si>
  <si>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</si>
  <si>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</si>
  <si>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</si>
  <si>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</si>
  <si>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</si>
  <si>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</si>
  <si>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</si>
  <si>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</si>
  <si>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</si>
  <si>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</si>
  <si>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</si>
  <si>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</si>
  <si>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</si>
  <si>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</si>
  <si>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</si>
  <si>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</si>
  <si>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</si>
  <si>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</si>
  <si>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</si>
  <si>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</si>
  <si>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</si>
  <si>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</si>
  <si>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</si>
  <si>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</si>
  <si>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</si>
  <si>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</si>
  <si>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</si>
  <si>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</si>
  <si>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</si>
  <si>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</si>
  <si>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</si>
  <si>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</si>
  <si>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</si>
  <si>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</si>
  <si>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</si>
  <si>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</si>
  <si>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</si>
  <si>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</si>
  <si>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</si>
  <si>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</si>
  <si>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</si>
  <si>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</si>
  <si>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</si>
  <si>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</si>
  <si>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</si>
  <si>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</si>
  <si>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</si>
  <si>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</si>
  <si>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</si>
  <si>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</si>
  <si>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</si>
  <si>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</si>
  <si>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</si>
  <si>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</si>
  <si>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</si>
  <si>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</si>
  <si>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</si>
  <si>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</si>
  <si>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</si>
  <si>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</si>
  <si>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</si>
  <si>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</si>
  <si>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</si>
  <si>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</si>
  <si>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</si>
  <si>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</si>
  <si>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</si>
  <si>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</si>
  <si>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</si>
  <si>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</si>
  <si>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</si>
  <si>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</si>
  <si>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</si>
  <si>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</si>
  <si>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</si>
  <si>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</si>
  <si>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</si>
  <si>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</si>
  <si>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</si>
  <si>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</si>
  <si>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</si>
  <si>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</si>
  <si>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</si>
  <si>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</si>
  <si>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</si>
  <si>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</si>
  <si>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</si>
  <si>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</si>
  <si>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</si>
  <si>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</si>
  <si>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</si>
  <si>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</si>
  <si>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</si>
  <si>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</si>
  <si>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</si>
  <si>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</si>
  <si>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</si>
  <si>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</si>
  <si>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</si>
  <si>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</si>
  <si>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</si>
  <si>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</si>
  <si>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</si>
  <si>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</si>
  <si>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</si>
  <si>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</si>
  <si>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</si>
  <si>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</si>
  <si>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</si>
  <si>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</si>
  <si>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</si>
  <si>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</si>
  <si>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</si>
  <si>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</si>
  <si>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</si>
  <si>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</si>
  <si>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</si>
  <si>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</si>
  <si>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</si>
  <si>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</si>
  <si>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</si>
  <si>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</si>
  <si>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</si>
  <si>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</si>
  <si>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</si>
  <si>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</si>
  <si>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</si>
  <si>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</si>
  <si>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</si>
  <si>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</si>
  <si>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</si>
  <si>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</si>
  <si>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</si>
  <si>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</si>
  <si>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</si>
  <si>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</si>
  <si>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</si>
  <si>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</si>
  <si>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</si>
  <si>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</si>
  <si>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</si>
  <si>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</si>
  <si>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</si>
  <si>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</si>
  <si>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</si>
  <si>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</si>
  <si>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</si>
  <si>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</si>
  <si>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</si>
  <si>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</si>
  <si>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</si>
  <si>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</si>
  <si>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</si>
  <si>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</si>
  <si>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</si>
  <si>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</si>
  <si>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</si>
  <si>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</si>
  <si>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</si>
  <si>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</si>
  <si>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</si>
  <si>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</si>
  <si>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</si>
  <si>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</si>
  <si>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</si>
  <si>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</si>
  <si>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</si>
  <si>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</si>
  <si>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</si>
  <si>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</si>
  <si>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</si>
  <si>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</si>
  <si>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</si>
  <si>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</si>
  <si>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</si>
  <si>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</si>
  <si>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</si>
  <si>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</si>
  <si>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</si>
  <si>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</si>
  <si>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</si>
  <si>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</si>
  <si>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</si>
  <si>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</si>
  <si>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</si>
  <si>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</si>
  <si>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</si>
  <si>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</si>
  <si>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</si>
  <si>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</si>
  <si>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</si>
  <si>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</si>
  <si>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</si>
  <si>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</si>
  <si>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</si>
  <si>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</si>
  <si>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</si>
  <si>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</si>
  <si>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</si>
  <si>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</si>
  <si>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</si>
  <si>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</si>
  <si>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</si>
  <si>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</si>
  <si>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</si>
  <si>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</si>
  <si>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</si>
  <si>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</si>
  <si>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</si>
  <si>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</si>
  <si>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</si>
  <si>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</si>
  <si>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</si>
  <si>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</si>
  <si>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</si>
  <si>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</si>
  <si>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</si>
  <si>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</si>
  <si>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</si>
  <si>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</si>
  <si>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</si>
  <si>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</si>
  <si>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</si>
  <si>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</si>
  <si>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</si>
  <si>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</si>
  <si>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</si>
  <si>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</si>
  <si>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</si>
  <si>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</si>
  <si>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</si>
  <si>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</si>
  <si>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</si>
  <si>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</si>
  <si>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</si>
  <si>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</si>
  <si>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</si>
  <si>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</si>
  <si>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</si>
  <si>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</si>
  <si>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</si>
  <si>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</si>
  <si>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</si>
  <si>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</si>
  <si>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</si>
  <si>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</si>
  <si>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</si>
  <si>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</si>
  <si>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</si>
  <si>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</si>
  <si>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</si>
  <si>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</si>
  <si>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</si>
  <si>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</si>
  <si>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</si>
  <si>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</si>
  <si>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</si>
  <si>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</si>
  <si>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</si>
  <si>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</si>
  <si>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</si>
  <si>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</si>
  <si>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</si>
  <si>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</si>
  <si>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</si>
  <si>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</si>
  <si>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</si>
  <si>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</si>
  <si>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</si>
  <si>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</si>
  <si>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</si>
  <si>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</si>
  <si>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</si>
  <si>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</si>
  <si>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</si>
  <si>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</si>
  <si>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</si>
  <si>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</si>
  <si>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</si>
  <si>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</si>
  <si>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</si>
  <si>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</si>
  <si>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</si>
  <si>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</si>
  <si>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</si>
  <si>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</si>
  <si>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</si>
  <si>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</si>
  <si>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</si>
  <si>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</si>
  <si>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</si>
  <si>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</si>
  <si>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</si>
  <si>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</si>
  <si>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</si>
  <si>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</si>
  <si>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</si>
  <si>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</si>
  <si>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</si>
  <si>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</si>
  <si>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</si>
  <si>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</si>
  <si>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</si>
  <si>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</si>
  <si>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</si>
  <si>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</si>
  <si>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</si>
  <si>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</si>
  <si>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</si>
  <si>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</si>
  <si>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</si>
  <si>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</si>
  <si>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</si>
  <si>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</si>
  <si>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</si>
  <si>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</si>
  <si>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</si>
  <si>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</si>
  <si>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</si>
  <si>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</si>
  <si>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</si>
  <si>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</si>
  <si>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</si>
  <si>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</si>
  <si>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</si>
  <si>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</si>
  <si>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</si>
  <si>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</si>
  <si>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</si>
  <si>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</si>
  <si>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</si>
  <si>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</si>
  <si>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</si>
  <si>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</si>
  <si>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</si>
  <si>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</si>
  <si>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</si>
  <si>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</si>
  <si>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</si>
  <si>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</si>
  <si>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</si>
  <si>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</si>
  <si>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</si>
  <si>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</si>
  <si>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</si>
  <si>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</si>
  <si>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</si>
  <si>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</si>
  <si>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</si>
  <si>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</si>
  <si>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</si>
  <si>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</si>
  <si>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</si>
  <si>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</si>
  <si>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</si>
  <si>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</si>
  <si>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</si>
  <si>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</si>
  <si>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</si>
  <si>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</si>
  <si>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</si>
  <si>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</si>
  <si>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</si>
  <si>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</si>
  <si>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</si>
  <si>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</si>
  <si>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</si>
  <si>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</si>
  <si>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</si>
  <si>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</si>
  <si>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</si>
  <si>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</si>
  <si>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</si>
  <si>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</si>
  <si>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</si>
  <si>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</si>
  <si>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</si>
  <si>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</si>
  <si>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</si>
  <si>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</si>
  <si>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</si>
  <si>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</si>
  <si>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</si>
  <si>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</si>
  <si>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</si>
  <si>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</si>
  <si>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</si>
  <si>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</si>
  <si>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</si>
  <si>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</si>
  <si>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</si>
  <si>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</si>
  <si>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</si>
  <si>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</si>
  <si>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</si>
  <si>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</si>
  <si>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</si>
  <si>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</si>
  <si>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</si>
  <si>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</si>
  <si>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</si>
  <si>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</si>
  <si>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</si>
  <si>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</si>
  <si>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</si>
  <si>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</si>
  <si>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</si>
  <si>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</si>
  <si>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</si>
  <si>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</si>
  <si>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</si>
  <si>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</si>
  <si>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</si>
  <si>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</si>
  <si>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</si>
  <si>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</si>
  <si>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</si>
  <si>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</si>
  <si>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</si>
  <si>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</si>
  <si>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</si>
  <si>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</si>
  <si>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</si>
  <si>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</si>
  <si>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</si>
  <si>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</si>
  <si>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</si>
  <si>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</si>
  <si>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</si>
  <si>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</si>
  <si>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</si>
  <si>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</si>
  <si>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</si>
  <si>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</si>
  <si>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</si>
  <si>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</si>
  <si>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</si>
  <si>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</si>
  <si>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</si>
  <si>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</si>
  <si>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</si>
  <si>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</si>
  <si>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</si>
  <si>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</si>
  <si>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</si>
  <si>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</si>
  <si>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</si>
  <si>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</si>
  <si>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</si>
  <si>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</si>
  <si>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</si>
  <si>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</si>
  <si>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</si>
  <si>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</si>
  <si>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</si>
  <si>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</si>
  <si>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</si>
  <si>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</si>
  <si>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</si>
  <si>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</si>
  <si>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</si>
  <si>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</si>
  <si>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</si>
  <si>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</si>
  <si>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</si>
  <si>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</si>
  <si>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</si>
  <si>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</si>
  <si>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</si>
  <si>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</si>
  <si>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</si>
  <si>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</si>
  <si>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</si>
  <si>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</si>
  <si>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</si>
  <si>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</si>
  <si>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</si>
  <si>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</si>
  <si>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</si>
  <si>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</si>
  <si>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</si>
  <si>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</si>
  <si>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</si>
  <si>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</si>
  <si>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</si>
  <si>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</si>
  <si>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</si>
  <si>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</si>
  <si>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</si>
  <si>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</si>
  <si>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</si>
  <si>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</si>
  <si>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</si>
  <si>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</si>
  <si>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</si>
  <si>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</si>
  <si>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</si>
  <si>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</si>
  <si>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</si>
  <si>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</si>
  <si>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</si>
  <si>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</si>
  <si>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</si>
  <si>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</si>
  <si>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</si>
  <si>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</si>
  <si>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</si>
  <si>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</si>
  <si>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</si>
  <si>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</si>
  <si>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</si>
  <si>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</si>
  <si>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</si>
  <si>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</si>
  <si>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</si>
  <si>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</si>
  <si>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</si>
  <si>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</si>
  <si>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</si>
  <si>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</si>
  <si>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</si>
  <si>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</si>
  <si>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</si>
  <si>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</si>
  <si>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</si>
  <si>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</si>
  <si>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</si>
  <si>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</si>
  <si>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</si>
  <si>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</si>
  <si>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</si>
  <si>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</si>
  <si>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</si>
  <si>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</si>
  <si>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</si>
  <si>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</si>
  <si>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</si>
  <si>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</si>
  <si>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</si>
  <si>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</si>
  <si>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</si>
  <si>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</si>
  <si>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</si>
  <si>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</si>
  <si>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</si>
  <si>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</si>
  <si>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</si>
  <si>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</si>
  <si>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</si>
  <si>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</si>
  <si>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</si>
  <si>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</si>
  <si>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</si>
  <si>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</si>
  <si>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</si>
  <si>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</si>
  <si>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</si>
  <si>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</si>
  <si>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</si>
  <si>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</si>
  <si>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</si>
  <si>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</si>
  <si>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</si>
  <si>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</si>
  <si>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</si>
  <si>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</si>
  <si>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</si>
  <si>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</si>
  <si>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</si>
  <si>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</si>
  <si>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</si>
  <si>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</si>
  <si>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</si>
  <si>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</si>
  <si>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</si>
  <si>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</si>
  <si>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</si>
  <si>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</si>
  <si>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</si>
  <si>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</si>
  <si>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</si>
  <si>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</si>
  <si>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</si>
  <si>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</si>
  <si>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</si>
  <si>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</si>
  <si>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</si>
  <si>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</si>
  <si>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</si>
  <si>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</si>
  <si>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</si>
  <si>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</si>
  <si>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</si>
  <si>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</si>
  <si>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</si>
  <si>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</si>
  <si>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</si>
  <si>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</si>
  <si>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</si>
  <si>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</si>
  <si>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</si>
  <si>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</si>
  <si>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</si>
  <si>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</si>
  <si>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</si>
  <si>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</si>
  <si>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</si>
  <si>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</si>
  <si>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</si>
  <si>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</si>
  <si>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</si>
  <si>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</si>
  <si>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</si>
  <si>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</si>
  <si>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</si>
  <si>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</si>
  <si>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</si>
  <si>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</si>
  <si>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</si>
  <si>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</si>
  <si>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</si>
  <si>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</si>
  <si>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</si>
  <si>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</si>
  <si>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</si>
  <si>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</si>
  <si>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</si>
  <si>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</si>
  <si>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</si>
  <si>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</si>
  <si>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</si>
  <si>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</si>
  <si>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</si>
  <si>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</si>
  <si>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</si>
  <si>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</si>
  <si>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</si>
  <si>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</si>
  <si>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</si>
  <si>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</si>
  <si>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</si>
  <si>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</si>
  <si>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</si>
  <si>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</si>
  <si>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</si>
  <si>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</si>
  <si>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</si>
  <si>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</si>
  <si>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</si>
  <si>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</si>
  <si>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</si>
  <si>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</si>
  <si>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</si>
  <si>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</si>
  <si>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</si>
  <si>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</si>
  <si>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</si>
  <si>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</si>
  <si>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</si>
  <si>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</si>
  <si>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</si>
  <si>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</si>
  <si>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</si>
  <si>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</si>
  <si>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</si>
  <si>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</si>
  <si>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</si>
  <si>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</si>
  <si>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</si>
  <si>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</si>
  <si>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</si>
  <si>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</si>
  <si>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</si>
  <si>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</si>
  <si>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</si>
  <si>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</si>
  <si>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</si>
  <si>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</si>
  <si>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</si>
  <si>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</si>
  <si>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</si>
  <si>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</si>
  <si>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</si>
  <si>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</si>
  <si>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</si>
  <si>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</si>
  <si>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</si>
  <si>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</si>
  <si>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</si>
  <si>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</si>
  <si>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</si>
  <si>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</si>
  <si>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</si>
  <si>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</si>
  <si>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</si>
  <si>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</si>
  <si>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</si>
  <si>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</si>
  <si>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</si>
  <si>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</si>
  <si>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</si>
  <si>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</si>
  <si>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</si>
  <si>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</si>
  <si>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</si>
  <si>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</si>
  <si>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</si>
  <si>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</si>
  <si>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</si>
  <si>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</si>
  <si>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</si>
  <si>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</si>
  <si>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</si>
  <si>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</si>
  <si>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</si>
  <si>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</si>
  <si>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</si>
  <si>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</si>
  <si>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</si>
  <si>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</si>
  <si>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</si>
  <si>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</si>
  <si>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</si>
  <si>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</si>
  <si>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</si>
  <si>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</si>
  <si>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</si>
  <si>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</si>
  <si>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</si>
  <si>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</si>
  <si>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</si>
  <si>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</si>
  <si>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</si>
  <si>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</si>
  <si>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</si>
  <si>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</si>
  <si>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</si>
  <si>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</si>
  <si>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</si>
  <si>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</si>
  <si>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</si>
  <si>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</si>
  <si>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</si>
  <si>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</si>
  <si>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</si>
  <si>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</si>
  <si>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</si>
  <si>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</si>
  <si>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</si>
  <si>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</si>
  <si>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</si>
  <si>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</si>
  <si>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</si>
  <si>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</si>
  <si>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</si>
  <si>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</si>
  <si>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</si>
  <si>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</si>
  <si>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</si>
  <si>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</si>
  <si>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</si>
  <si>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</si>
  <si>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</si>
  <si>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</si>
  <si>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</si>
  <si>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</si>
  <si>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</si>
  <si>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</si>
  <si>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</si>
  <si>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</si>
  <si>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</si>
  <si>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</si>
  <si>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</si>
  <si>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</si>
  <si>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</si>
  <si>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</si>
  <si>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</si>
  <si>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</si>
  <si>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</si>
  <si>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</si>
  <si>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</si>
  <si>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</si>
  <si>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</si>
  <si>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</si>
  <si>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</si>
  <si>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</si>
  <si>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</si>
  <si>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</si>
  <si>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</si>
  <si>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</si>
  <si>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</si>
  <si>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</si>
  <si>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</si>
  <si>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</si>
  <si>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</si>
  <si>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</si>
  <si>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</si>
  <si>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</si>
  <si>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</si>
  <si>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</si>
  <si>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</si>
  <si>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</si>
  <si>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</si>
  <si>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</si>
  <si>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</si>
  <si>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</si>
  <si>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</si>
  <si>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</si>
  <si>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</si>
  <si>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</si>
  <si>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</si>
  <si>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</si>
  <si>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</si>
  <si>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</si>
  <si>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</si>
  <si>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</si>
  <si>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</si>
  <si>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</si>
  <si>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</si>
  <si>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</si>
  <si>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</si>
  <si>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</si>
  <si>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</si>
  <si>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</si>
  <si>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</si>
  <si>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</si>
  <si>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</si>
  <si>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</si>
  <si>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</si>
  <si>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</si>
  <si>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</si>
  <si>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</si>
  <si>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</si>
  <si>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</si>
  <si>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</si>
  <si>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</si>
  <si>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</si>
  <si>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</si>
  <si>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</si>
  <si>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</si>
  <si>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</si>
  <si>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</si>
  <si>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</si>
  <si>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</si>
  <si>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</si>
  <si>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</si>
  <si>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</si>
  <si>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</si>
  <si>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</si>
  <si>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</si>
  <si>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</si>
  <si>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</si>
  <si>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</si>
  <si>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</si>
  <si>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</si>
  <si>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</si>
  <si>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</si>
  <si>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</si>
  <si>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</si>
  <si>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</si>
  <si>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</si>
  <si>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</si>
  <si>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</si>
  <si>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</si>
  <si>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</si>
  <si>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</si>
  <si>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</si>
  <si>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</si>
  <si>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</si>
  <si>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</si>
  <si>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</si>
  <si>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</si>
  <si>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</si>
  <si>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</si>
  <si>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</si>
  <si>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</si>
  <si>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</si>
  <si>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</si>
  <si>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</si>
  <si>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</si>
  <si>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</si>
  <si>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</si>
  <si>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</si>
  <si>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</si>
  <si>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</si>
  <si>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</si>
  <si>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</si>
  <si>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</si>
  <si>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</si>
  <si>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</si>
  <si>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</si>
  <si>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</si>
  <si>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</si>
  <si>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</si>
  <si>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</si>
  <si>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</si>
  <si>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</si>
  <si>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</si>
  <si>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</si>
  <si>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</si>
  <si>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</si>
  <si>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</si>
  <si>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</si>
  <si>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</si>
  <si>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</si>
  <si>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</si>
  <si>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</si>
  <si>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</si>
  <si>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</si>
  <si>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</si>
  <si>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</si>
  <si>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</si>
  <si>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</si>
  <si>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</si>
  <si>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</si>
  <si>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</si>
  <si>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</si>
  <si>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</si>
  <si>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</si>
  <si>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</si>
  <si>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</si>
  <si>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</si>
  <si>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</si>
  <si>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</si>
  <si>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</si>
  <si>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</si>
  <si>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</si>
  <si>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</si>
  <si>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</si>
  <si>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</si>
  <si>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</si>
  <si>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</si>
  <si>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</si>
  <si>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</si>
  <si>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</si>
  <si>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</si>
  <si>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</si>
  <si>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</si>
  <si>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</si>
  <si>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</si>
  <si>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</si>
  <si>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</si>
  <si>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</si>
  <si>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</si>
  <si>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</si>
  <si>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</si>
  <si>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</si>
  <si>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</si>
  <si>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</si>
  <si>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</si>
  <si>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</si>
  <si>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</si>
  <si>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</si>
  <si>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</si>
  <si>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</si>
  <si>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</si>
  <si>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</si>
  <si>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</si>
  <si>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</si>
  <si>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</si>
  <si>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</si>
  <si>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</si>
  <si>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</si>
  <si>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</si>
  <si>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</si>
  <si>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</si>
  <si>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</si>
  <si>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</si>
  <si>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</si>
  <si>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</si>
  <si>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</si>
  <si>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</si>
  <si>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</si>
  <si>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</si>
  <si>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</si>
  <si>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</si>
  <si>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</si>
  <si>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</si>
  <si>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</si>
  <si>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</si>
  <si>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</si>
  <si>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</si>
  <si>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</si>
  <si>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</si>
  <si>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</si>
  <si>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</si>
  <si>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</si>
  <si>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</si>
  <si>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</si>
  <si>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</si>
  <si>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</si>
  <si>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</si>
  <si>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</si>
  <si>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</si>
  <si>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</si>
  <si>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</si>
  <si>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</si>
  <si>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</si>
  <si>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</si>
  <si>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</si>
  <si>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</si>
  <si>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</si>
  <si>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</si>
  <si>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</si>
  <si>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</si>
  <si>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</si>
  <si>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</si>
  <si>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</si>
  <si>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</si>
  <si>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</si>
  <si>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</si>
  <si>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</si>
  <si>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</si>
  <si>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</si>
  <si>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</si>
  <si>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</si>
  <si>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</si>
  <si>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</si>
  <si>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</si>
  <si>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</si>
  <si>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</si>
  <si>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</si>
  <si>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</si>
  <si>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</si>
  <si>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</si>
  <si>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</si>
  <si>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</si>
  <si>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</si>
  <si>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</si>
  <si>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</si>
  <si>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</si>
  <si>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</si>
  <si>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</si>
  <si>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</si>
  <si>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</si>
  <si>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</si>
  <si>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</si>
  <si>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</si>
  <si>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</si>
  <si>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</si>
  <si>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</si>
  <si>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</si>
  <si>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</si>
  <si>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</si>
  <si>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</si>
  <si>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</si>
  <si>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</si>
  <si>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</si>
  <si>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</si>
  <si>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</si>
  <si>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</si>
  <si>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</si>
  <si>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</si>
  <si>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</si>
  <si>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</si>
  <si>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</si>
  <si>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</si>
  <si>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</si>
  <si>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</si>
  <si>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</si>
  <si>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</si>
  <si>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</si>
  <si>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</si>
  <si>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</si>
  <si>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</si>
  <si>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</si>
  <si>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</si>
  <si>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</si>
  <si>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</si>
  <si>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</si>
  <si>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</si>
  <si>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</si>
  <si>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</si>
  <si>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</si>
  <si>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</si>
  <si>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</si>
  <si>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</si>
  <si>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</si>
  <si>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</si>
  <si>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</si>
  <si>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</si>
  <si>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</si>
  <si>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</si>
  <si>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</si>
  <si>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</si>
  <si>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</si>
  <si>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</si>
  <si>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</si>
  <si>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</si>
  <si>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</si>
  <si>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</si>
  <si>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</si>
  <si>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</si>
  <si>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</si>
  <si>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</si>
  <si>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</si>
  <si>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</si>
  <si>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</si>
  <si>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</si>
  <si>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</si>
  <si>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</si>
  <si>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</si>
  <si>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</si>
  <si>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</si>
  <si>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</si>
  <si>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</si>
  <si>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</si>
  <si>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</si>
  <si>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</si>
  <si>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</si>
  <si>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</si>
  <si>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</si>
  <si>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</si>
  <si>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</si>
  <si>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</si>
  <si>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</si>
  <si>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</si>
  <si>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</si>
  <si>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</si>
  <si>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</si>
  <si>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</si>
  <si>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</si>
  <si>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</si>
  <si>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</si>
  <si>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</si>
  <si>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</si>
  <si>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</si>
  <si>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</si>
  <si>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</si>
  <si>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</si>
  <si>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</si>
  <si>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</si>
  <si>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</si>
  <si>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</si>
  <si>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</si>
  <si>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</si>
  <si>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</si>
  <si>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</si>
  <si>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</si>
  <si>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</si>
  <si>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</si>
  <si>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</si>
  <si>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</si>
  <si>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</si>
  <si>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</si>
  <si>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</si>
  <si>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</si>
  <si>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</si>
  <si>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</si>
  <si>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</si>
  <si>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</si>
  <si>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</si>
  <si>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</si>
  <si>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</si>
  <si>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</si>
  <si>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</si>
  <si>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</si>
  <si>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</si>
  <si>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</si>
  <si>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</si>
  <si>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</si>
  <si>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</si>
  <si>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</si>
  <si>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</si>
  <si>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</si>
  <si>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</si>
  <si>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</si>
  <si>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</si>
  <si>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</si>
  <si>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</si>
  <si>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</si>
  <si>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</si>
  <si>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</si>
  <si>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</si>
  <si>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</si>
  <si>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</si>
  <si>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</si>
  <si>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</si>
  <si>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</si>
  <si>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</si>
  <si>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</si>
  <si>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</si>
  <si>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</si>
  <si>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</si>
  <si>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</si>
  <si>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</si>
  <si>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</si>
  <si>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</si>
  <si>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</si>
  <si>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</si>
  <si>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</si>
  <si>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</si>
  <si>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</si>
  <si>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</si>
  <si>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</si>
  <si>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</si>
  <si>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</si>
  <si>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</si>
  <si>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</si>
  <si>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</si>
  <si>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</si>
  <si>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</si>
  <si>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</si>
  <si>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</si>
  <si>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</si>
  <si>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</si>
  <si>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</si>
  <si>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</si>
  <si>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</si>
  <si>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</si>
  <si>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</si>
  <si>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</si>
  <si>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</si>
  <si>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</si>
  <si>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</si>
  <si>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</si>
  <si>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</si>
  <si>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</si>
  <si>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</si>
  <si>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</si>
  <si>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</si>
  <si>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</si>
  <si>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</si>
  <si>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</si>
  <si>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</si>
  <si>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</si>
  <si>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</si>
  <si>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</si>
  <si>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</si>
  <si>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</si>
  <si>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</si>
  <si>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</si>
  <si>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</si>
  <si>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</si>
  <si>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</si>
  <si>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</si>
  <si>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</si>
  <si>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</si>
  <si>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</si>
  <si>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</si>
  <si>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</si>
  <si>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</si>
  <si>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</si>
  <si>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</si>
  <si>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</si>
  <si>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</si>
  <si>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</si>
  <si>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</si>
  <si>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</si>
  <si>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</si>
  <si>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</si>
  <si>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</si>
  <si>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</si>
  <si>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</si>
  <si>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</si>
  <si>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</si>
  <si>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</si>
  <si>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</si>
  <si>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</si>
  <si>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</si>
  <si>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</si>
  <si>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</si>
  <si>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</si>
  <si>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</si>
  <si>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</si>
  <si>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</si>
  <si>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</si>
  <si>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</si>
  <si>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</si>
  <si>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</si>
  <si>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</si>
  <si>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</si>
  <si>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</si>
  <si>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</si>
  <si>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</si>
  <si>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</si>
  <si>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</si>
  <si>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</si>
  <si>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</si>
  <si>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</si>
  <si>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</si>
  <si>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</si>
  <si>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</si>
  <si>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</si>
  <si>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</si>
  <si>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</si>
  <si>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</si>
  <si>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</si>
  <si>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</si>
  <si>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</si>
  <si>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</si>
  <si>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</si>
  <si>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</si>
  <si>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</si>
  <si>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</si>
  <si>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</si>
  <si>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</si>
  <si>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</si>
  <si>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</si>
  <si>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</si>
  <si>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</si>
  <si>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</si>
  <si>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</si>
  <si>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</si>
  <si>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</si>
  <si>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</si>
  <si>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</si>
  <si>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</si>
  <si>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</si>
  <si>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</si>
  <si>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</si>
  <si>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</si>
  <si>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</si>
  <si>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</si>
  <si>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</si>
  <si>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</si>
  <si>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</si>
  <si>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</si>
  <si>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</si>
  <si>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</si>
  <si>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</si>
  <si>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</si>
  <si>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</si>
  <si>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</si>
  <si>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</si>
  <si>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</si>
  <si>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</si>
  <si>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</si>
  <si>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</si>
  <si>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</si>
  <si>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</si>
  <si>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</si>
  <si>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</si>
  <si>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</si>
  <si>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</si>
  <si>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</si>
  <si>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</si>
  <si>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</si>
  <si>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</si>
  <si>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</si>
  <si>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</si>
  <si>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</si>
  <si>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</si>
  <si>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</si>
  <si>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</si>
  <si>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</si>
  <si>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</si>
  <si>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</si>
  <si>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</si>
  <si>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</si>
  <si>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</si>
  <si>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</si>
  <si>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</si>
  <si>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</si>
  <si>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</si>
  <si>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</si>
  <si>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</si>
  <si>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</si>
  <si>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</si>
  <si>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</si>
  <si>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</si>
  <si>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</si>
  <si>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</si>
  <si>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</si>
  <si>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</si>
  <si>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</si>
  <si>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</si>
  <si>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</si>
  <si>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</si>
  <si>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</si>
  <si>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</si>
  <si>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</si>
  <si>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</si>
  <si>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</si>
  <si>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</si>
  <si>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</si>
  <si>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</si>
  <si>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</si>
  <si>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</si>
  <si>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</si>
  <si>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</si>
  <si>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</si>
  <si>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</si>
  <si>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</si>
  <si>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</si>
  <si>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</si>
  <si>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</si>
  <si>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</si>
  <si>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</si>
  <si>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</si>
  <si>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</si>
  <si>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</si>
  <si>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</si>
  <si>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</si>
  <si>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</si>
  <si>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</si>
  <si>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</si>
  <si>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</si>
  <si>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</si>
  <si>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</si>
  <si>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</si>
  <si>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</si>
  <si>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</si>
  <si>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</si>
  <si>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</si>
  <si>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</si>
  <si>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</si>
  <si>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</si>
  <si>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</si>
  <si>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</si>
  <si>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</si>
  <si>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</si>
  <si>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</si>
  <si>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</si>
  <si>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</si>
  <si>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</si>
  <si>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</si>
  <si>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</si>
  <si>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</si>
  <si>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</si>
  <si>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</si>
  <si>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</si>
  <si>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</si>
  <si>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</si>
  <si>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</si>
  <si>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</si>
  <si>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</si>
  <si>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</si>
  <si>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</si>
  <si>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</si>
  <si>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</si>
  <si>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</si>
  <si>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</si>
  <si>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</si>
  <si>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</si>
  <si>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</si>
  <si>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</si>
  <si>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</si>
  <si>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</si>
  <si>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</si>
  <si>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</si>
  <si>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</si>
  <si>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</si>
  <si>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</si>
  <si>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</si>
  <si>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</si>
  <si>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</si>
  <si>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</si>
  <si>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</si>
  <si>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</si>
  <si>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</si>
  <si>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</si>
  <si>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</si>
  <si>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</si>
  <si>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</si>
  <si>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</si>
  <si>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</si>
  <si>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</si>
  <si>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</si>
  <si>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</si>
  <si>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</si>
  <si>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</si>
  <si>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</si>
  <si>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</si>
  <si>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</si>
  <si>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</si>
  <si>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</si>
  <si>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</si>
  <si>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</si>
  <si>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</si>
  <si>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</si>
  <si>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</si>
  <si>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</si>
  <si>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</si>
  <si>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</si>
  <si>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</si>
  <si>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</si>
  <si>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</si>
  <si>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</si>
  <si>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</si>
  <si>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</si>
  <si>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</si>
  <si>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</si>
  <si>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</si>
  <si>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</si>
  <si>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</si>
  <si>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</si>
  <si>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</si>
  <si>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</si>
  <si>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</si>
  <si>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</si>
  <si>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</si>
  <si>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</si>
  <si>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</si>
  <si>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</si>
  <si>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</si>
  <si>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</si>
  <si>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</si>
  <si>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</si>
  <si>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</si>
  <si>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</si>
  <si>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</si>
  <si>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</si>
  <si>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</si>
  <si>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</si>
  <si>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</si>
  <si>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</si>
  <si>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</si>
  <si>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</si>
  <si>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</si>
  <si>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</si>
  <si>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</si>
  <si>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</si>
  <si>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</si>
  <si>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</si>
  <si>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</si>
  <si>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</si>
  <si>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</si>
  <si>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</si>
  <si>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</si>
  <si>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</si>
  <si>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</si>
  <si>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</si>
  <si>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</si>
  <si>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</si>
  <si>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</si>
  <si>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</si>
  <si>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</si>
  <si>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</si>
  <si>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</si>
  <si>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</si>
  <si>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</si>
  <si>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</si>
  <si>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</si>
  <si>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</si>
  <si>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</si>
  <si>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</si>
  <si>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</si>
  <si>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</si>
  <si>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</si>
  <si>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</si>
  <si>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</si>
  <si>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</si>
  <si>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</si>
  <si>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</si>
  <si>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</si>
  <si>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</si>
  <si>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</si>
  <si>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</si>
  <si>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</si>
  <si>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</si>
  <si>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</si>
  <si>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</si>
  <si>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</si>
  <si>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</si>
  <si>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</si>
  <si>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</si>
  <si>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</si>
  <si>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</si>
  <si>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</si>
  <si>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</si>
  <si>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</si>
  <si>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</si>
  <si>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</si>
  <si>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</si>
  <si>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</si>
  <si>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</si>
  <si>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</si>
  <si>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</si>
  <si>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</si>
  <si>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</si>
  <si>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</si>
  <si>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</si>
  <si>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</si>
  <si>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</si>
  <si>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</si>
  <si>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</si>
  <si>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</si>
  <si>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</si>
  <si>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</si>
  <si>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</si>
  <si>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</si>
  <si>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</si>
  <si>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</si>
  <si>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</si>
  <si>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</si>
  <si>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</si>
  <si>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</si>
  <si>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</si>
  <si>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</si>
  <si>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</si>
  <si>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</si>
  <si>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</si>
  <si>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</si>
  <si>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</si>
  <si>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</si>
  <si>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</si>
  <si>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</si>
  <si>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</si>
  <si>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</si>
  <si>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</si>
  <si>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</si>
  <si>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</si>
  <si>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</si>
  <si>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</si>
  <si>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</si>
  <si>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</si>
  <si>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</si>
  <si>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</si>
  <si>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</si>
  <si>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</si>
  <si>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</si>
  <si>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</si>
  <si>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</si>
  <si>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</si>
  <si>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</si>
  <si>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</si>
  <si>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</si>
  <si>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</si>
  <si>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</si>
  <si>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</si>
  <si>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</si>
  <si>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</si>
  <si>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</si>
  <si>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</si>
  <si>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</si>
  <si>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</si>
  <si>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</si>
  <si>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</si>
  <si>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</si>
  <si>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</si>
  <si>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</si>
  <si>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</si>
  <si>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</si>
  <si>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</si>
  <si>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</si>
  <si>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</si>
  <si>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</si>
  <si>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</si>
  <si>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</si>
  <si>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</si>
  <si>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</si>
  <si>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</si>
  <si>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</si>
  <si>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</si>
  <si>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</si>
  <si>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</si>
  <si>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</si>
  <si>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</si>
  <si>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</si>
  <si>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</si>
  <si>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</si>
  <si>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</si>
  <si>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</si>
  <si>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</si>
  <si>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</si>
  <si>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</si>
  <si>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</si>
  <si>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</si>
  <si>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</si>
  <si>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</si>
  <si>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</si>
  <si>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</si>
  <si>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</si>
  <si>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</si>
  <si>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</si>
  <si>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</si>
  <si>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</si>
  <si>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</si>
  <si>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</si>
  <si>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</si>
  <si>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</si>
  <si>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</si>
  <si>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</si>
  <si>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</si>
  <si>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</si>
  <si>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</si>
  <si>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</si>
  <si>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</si>
  <si>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</si>
  <si>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</si>
  <si>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</si>
  <si>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</si>
  <si>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</si>
  <si>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</si>
  <si>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</si>
  <si>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</si>
  <si>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</si>
  <si>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</si>
  <si>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</si>
  <si>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</si>
  <si>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</si>
  <si>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</si>
  <si>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</si>
  <si>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</si>
  <si>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</si>
  <si>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</si>
  <si>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</si>
  <si>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</si>
  <si>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</si>
  <si>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</si>
  <si>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</si>
  <si>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</si>
  <si>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</si>
  <si>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</si>
  <si>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</si>
  <si>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</si>
  <si>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</si>
  <si>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</si>
  <si>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</si>
  <si>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</si>
  <si>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</si>
  <si>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</si>
  <si>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</si>
  <si>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</si>
  <si>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</si>
  <si>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</si>
  <si>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</si>
  <si>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</si>
  <si>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</si>
  <si>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</si>
  <si>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</si>
  <si>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</si>
  <si>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</si>
  <si>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</si>
  <si>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</si>
  <si>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</si>
  <si>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</si>
  <si>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</si>
  <si>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</si>
  <si>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</si>
  <si>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</si>
  <si>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</si>
  <si>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</si>
  <si>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</si>
  <si>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</si>
  <si>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</si>
  <si>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</si>
  <si>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</si>
  <si>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</si>
  <si>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</si>
  <si>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</si>
  <si>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</si>
  <si>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</si>
  <si>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</si>
  <si>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</si>
  <si>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</si>
  <si>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</si>
  <si>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</si>
  <si>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</si>
  <si>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</si>
  <si>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</si>
  <si>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</si>
  <si>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</si>
  <si>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</si>
  <si>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</si>
  <si>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</si>
  <si>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</si>
  <si>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</si>
  <si>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</si>
  <si>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</si>
  <si>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</si>
  <si>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</si>
  <si>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</si>
  <si>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</si>
  <si>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</si>
  <si>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</si>
  <si>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</si>
  <si>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</si>
  <si>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</si>
  <si>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</si>
  <si>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</si>
  <si>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</si>
  <si>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</si>
  <si>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</si>
  <si>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</si>
  <si>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</si>
  <si>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</si>
  <si>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</si>
  <si>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</si>
  <si>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</si>
  <si>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</si>
  <si>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</si>
  <si>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</si>
  <si>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</si>
  <si>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</si>
  <si>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</si>
  <si>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</si>
  <si>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</si>
  <si>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</si>
  <si>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</si>
  <si>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</si>
  <si>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</si>
  <si>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</si>
  <si>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</si>
  <si>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</si>
  <si>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</si>
  <si>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</si>
  <si>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</si>
  <si>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</si>
  <si>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</si>
  <si>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</si>
  <si>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</si>
  <si>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</si>
  <si>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</si>
  <si>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</si>
  <si>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</si>
  <si>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</si>
  <si>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</si>
  <si>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</si>
  <si>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</si>
  <si>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</si>
  <si>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</si>
  <si>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</si>
  <si>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</si>
  <si>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</si>
  <si>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</si>
  <si>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</si>
  <si>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</si>
  <si>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</si>
  <si>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</si>
  <si>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</si>
  <si>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</si>
  <si>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</si>
  <si>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</si>
  <si>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</si>
  <si>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</si>
  <si>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</si>
  <si>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</si>
  <si>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</si>
  <si>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</si>
  <si>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</si>
  <si>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</si>
  <si>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</si>
  <si>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</si>
  <si>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</si>
  <si>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</si>
  <si>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</si>
  <si>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</si>
  <si>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</si>
  <si>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</si>
  <si>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</si>
  <si>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</si>
  <si>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</si>
  <si>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</si>
  <si>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</si>
  <si>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</si>
  <si>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</si>
  <si>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</si>
  <si>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</si>
  <si>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</si>
  <si>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</si>
  <si>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</si>
  <si>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</si>
  <si>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</si>
  <si>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</si>
  <si>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</si>
  <si>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</si>
  <si>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</si>
  <si>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</si>
  <si>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</si>
  <si>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</si>
  <si>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</si>
  <si>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</si>
  <si>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</si>
  <si>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</si>
  <si>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</si>
  <si>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</si>
  <si>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</si>
  <si>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</si>
  <si>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</si>
  <si>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</si>
  <si>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</si>
  <si>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</si>
  <si>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</si>
  <si>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</si>
  <si>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</si>
  <si>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</si>
  <si>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</si>
  <si>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</si>
  <si>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</si>
  <si>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</si>
  <si>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</si>
  <si>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</si>
  <si>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</si>
  <si>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</si>
  <si>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</si>
  <si>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</si>
  <si>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</si>
  <si>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</si>
  <si>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</si>
  <si>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</si>
  <si>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</si>
  <si>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</si>
  <si>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</si>
  <si>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</si>
  <si>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</si>
  <si>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</si>
  <si>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</si>
  <si>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</si>
  <si>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</si>
  <si>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</si>
  <si>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</si>
  <si>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</si>
  <si>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</si>
  <si>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</si>
  <si>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</si>
  <si>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</si>
  <si>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</si>
  <si>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</si>
  <si>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</si>
  <si>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</si>
  <si>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</si>
  <si>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</si>
  <si>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</si>
  <si>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</si>
  <si>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</si>
  <si>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</si>
  <si>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</si>
  <si>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</si>
  <si>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</si>
  <si>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</si>
  <si>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</si>
  <si>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</si>
  <si>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</si>
  <si>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</si>
  <si>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</si>
  <si>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</si>
  <si>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</si>
  <si>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</si>
  <si>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</si>
  <si>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</si>
  <si>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</si>
  <si>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</si>
  <si>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</si>
  <si>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</si>
  <si>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</si>
  <si>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</si>
  <si>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</si>
  <si>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</si>
  <si>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</si>
  <si>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</si>
  <si>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</si>
  <si>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</si>
  <si>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</si>
  <si>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</si>
  <si>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</si>
  <si>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</si>
  <si>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</si>
  <si>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</si>
  <si>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</si>
  <si>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</si>
  <si>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</si>
  <si>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</si>
  <si>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</si>
  <si>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</si>
  <si>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</si>
  <si>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</si>
  <si>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</si>
  <si>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</si>
  <si>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</si>
  <si>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</si>
  <si>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</si>
  <si>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</si>
  <si>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</si>
  <si>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</si>
  <si>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</si>
  <si>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</si>
  <si>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</si>
  <si>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</si>
  <si>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</si>
  <si>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</si>
  <si>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</si>
  <si>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</si>
  <si>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</si>
  <si>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</si>
  <si>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</si>
  <si>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</si>
  <si>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</si>
  <si>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</si>
  <si>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</si>
  <si>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</si>
  <si>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</si>
  <si>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</si>
  <si>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</si>
  <si>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</si>
  <si>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</si>
  <si>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</si>
  <si>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</si>
  <si>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</si>
  <si>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</si>
  <si>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</si>
  <si>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</si>
  <si>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</si>
  <si>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</si>
  <si>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</si>
  <si>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</si>
  <si>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</si>
  <si>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</si>
  <si>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</si>
  <si>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</si>
  <si>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</si>
  <si>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</si>
  <si>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</si>
  <si>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</si>
  <si>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</si>
  <si>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</si>
  <si>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</si>
  <si>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</si>
  <si>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</si>
  <si>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</si>
  <si>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</si>
  <si>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</si>
  <si>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</si>
  <si>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</si>
  <si>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</si>
  <si>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</si>
  <si>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</si>
  <si>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</si>
  <si>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</si>
  <si>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</si>
  <si>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</si>
  <si>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</si>
  <si>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</si>
  <si>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</si>
  <si>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</si>
  <si>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</si>
  <si>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</si>
  <si>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</si>
  <si>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</si>
  <si>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</si>
  <si>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</si>
  <si>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</si>
  <si>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</si>
  <si>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</si>
  <si>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</si>
  <si>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</si>
  <si>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</si>
  <si>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</si>
  <si>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</si>
  <si>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</si>
  <si>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</si>
  <si>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</si>
  <si>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</si>
  <si>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</si>
  <si>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</si>
  <si>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</si>
  <si>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</si>
  <si>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</si>
  <si>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</si>
  <si>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</si>
  <si>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</si>
  <si>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</si>
  <si>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</si>
  <si>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</si>
  <si>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</si>
  <si>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</si>
  <si>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</si>
  <si>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</si>
  <si>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</si>
  <si>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</si>
  <si>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</si>
  <si>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</si>
  <si>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</si>
  <si>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</si>
  <si>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</si>
  <si>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</si>
  <si>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</si>
  <si>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</si>
  <si>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</si>
  <si>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</si>
  <si>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</si>
  <si>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</si>
  <si>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</si>
  <si>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</si>
  <si>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</si>
  <si>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</si>
  <si>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</si>
  <si>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</si>
  <si>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</si>
  <si>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</si>
  <si>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</si>
  <si>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</si>
  <si>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</si>
  <si>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</si>
  <si>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</si>
  <si>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</si>
  <si>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</si>
  <si>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</si>
  <si>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</si>
  <si>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</si>
  <si>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</si>
  <si>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</si>
  <si>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</si>
  <si>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</si>
  <si>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</si>
  <si>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</si>
  <si>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</si>
  <si>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</si>
  <si>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</si>
  <si>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</si>
  <si>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</si>
  <si>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</si>
  <si>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</si>
  <si>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</si>
  <si>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</si>
  <si>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</si>
  <si>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</si>
  <si>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</si>
  <si>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</si>
  <si>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</si>
  <si>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</si>
  <si>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</si>
  <si>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</si>
  <si>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</si>
  <si>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</si>
  <si>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</si>
  <si>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</si>
  <si>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</si>
  <si>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</si>
  <si>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</si>
  <si>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</si>
  <si>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</si>
  <si>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</si>
  <si>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</si>
  <si>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</si>
  <si>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</si>
  <si>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</si>
  <si>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</si>
  <si>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</si>
  <si>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</si>
  <si>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</si>
  <si>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</si>
  <si>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</si>
  <si>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</si>
  <si>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</si>
  <si>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</si>
  <si>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</si>
  <si>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</si>
  <si>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</si>
  <si>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</si>
  <si>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</si>
  <si>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</si>
  <si>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</si>
  <si>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</si>
  <si>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</si>
  <si>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</si>
  <si>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</si>
  <si>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</si>
  <si>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</si>
  <si>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</si>
  <si>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</si>
  <si>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</si>
  <si>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</si>
  <si>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</si>
  <si>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</si>
  <si>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</si>
  <si>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</si>
  <si>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</si>
  <si>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</si>
  <si>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</si>
  <si>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</si>
  <si>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</si>
  <si>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</si>
  <si>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</si>
  <si>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</si>
  <si>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</si>
  <si>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</si>
  <si>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</si>
  <si>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</si>
  <si>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</si>
  <si>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</si>
  <si>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</si>
  <si>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</si>
  <si>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</si>
  <si>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</si>
  <si>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</si>
  <si>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</si>
  <si>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</si>
  <si>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</si>
  <si>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</si>
  <si>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</si>
  <si>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</si>
  <si>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</si>
  <si>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</si>
  <si>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</si>
  <si>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</si>
  <si>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</si>
  <si>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</si>
  <si>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</si>
  <si>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</si>
  <si>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</si>
  <si>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</si>
  <si>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</si>
  <si>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</si>
  <si>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</si>
  <si>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</si>
  <si>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</si>
  <si>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</si>
  <si>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</si>
  <si>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</si>
  <si>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</si>
  <si>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</si>
  <si>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</si>
  <si>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</si>
  <si>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</si>
  <si>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</si>
  <si>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</si>
  <si>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</si>
  <si>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</si>
  <si>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</si>
  <si>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</si>
  <si>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</si>
  <si>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</si>
  <si>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</si>
  <si>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</si>
  <si>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</si>
  <si>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</si>
  <si>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</si>
  <si>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</si>
  <si>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</si>
  <si>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</si>
  <si>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</si>
  <si>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</si>
  <si>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</si>
  <si>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</si>
  <si>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</si>
  <si>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</si>
  <si>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</si>
  <si>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</si>
  <si>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</si>
  <si>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</si>
  <si>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</si>
  <si>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</si>
  <si>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</si>
  <si>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</si>
  <si>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</si>
  <si>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</si>
  <si>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</si>
  <si>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</si>
  <si>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</si>
  <si>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</si>
  <si>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</si>
  <si>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</si>
  <si>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</si>
  <si>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</si>
  <si>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</si>
  <si>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</si>
  <si>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</si>
  <si>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</si>
  <si>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</si>
  <si>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</si>
  <si>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</si>
  <si>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</si>
  <si>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</si>
  <si>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</si>
  <si>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</si>
  <si>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</si>
  <si>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</si>
  <si>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</si>
  <si>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</si>
  <si>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</si>
  <si>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</si>
  <si>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</si>
  <si>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</si>
  <si>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</si>
  <si>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</si>
  <si>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</si>
  <si>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</si>
  <si>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</si>
  <si>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</si>
  <si>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</si>
  <si>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</si>
  <si>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</si>
  <si>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</si>
  <si>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</si>
  <si>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</si>
  <si>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</si>
  <si>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</si>
  <si>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</si>
  <si>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</si>
  <si>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</si>
  <si>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</si>
  <si>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</si>
  <si>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</si>
  <si>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</si>
  <si>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</si>
  <si>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</si>
  <si>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</si>
  <si>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</si>
  <si>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</si>
  <si>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</si>
  <si>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</si>
  <si>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</si>
  <si>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</si>
  <si>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</si>
  <si>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</si>
  <si>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</si>
  <si>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</si>
  <si>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</si>
  <si>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</si>
  <si>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</si>
  <si>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</si>
  <si>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</si>
  <si>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</si>
  <si>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</si>
  <si>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</si>
  <si>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</si>
  <si>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</si>
  <si>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</si>
  <si>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</si>
  <si>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</si>
  <si>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</si>
  <si>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</si>
  <si>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</si>
  <si>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</si>
  <si>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</si>
  <si>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</si>
  <si>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</si>
  <si>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</si>
  <si>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</si>
  <si>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</si>
  <si>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</si>
  <si>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</si>
  <si>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</si>
  <si>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</si>
  <si>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</si>
  <si>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</si>
  <si>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</si>
  <si>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</si>
  <si>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</si>
  <si>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</si>
  <si>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</si>
  <si>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</si>
  <si>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</si>
  <si>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</si>
  <si>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</si>
  <si>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</si>
  <si>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</si>
  <si>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</si>
  <si>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</si>
  <si>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</si>
  <si>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</si>
  <si>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</si>
  <si>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</si>
  <si>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</si>
  <si>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</si>
  <si>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</si>
  <si>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</si>
  <si>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</si>
  <si>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</si>
  <si>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</si>
  <si>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</si>
  <si>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</si>
  <si>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</si>
  <si>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</si>
  <si>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</si>
  <si>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</si>
  <si>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</si>
  <si>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</si>
  <si>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</si>
  <si>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</si>
  <si>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</si>
  <si>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</si>
  <si>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</si>
  <si>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</si>
  <si>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</si>
  <si>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</si>
  <si>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</si>
  <si>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</si>
  <si>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</si>
  <si>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</si>
  <si>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</si>
  <si>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</si>
  <si>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</si>
  <si>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</si>
  <si>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</si>
  <si>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</si>
  <si>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</si>
  <si>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</si>
  <si>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</si>
  <si>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</si>
  <si>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</si>
  <si>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</si>
  <si>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</si>
  <si>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</si>
  <si>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</si>
  <si>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</si>
  <si>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</si>
  <si>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</si>
  <si>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</si>
  <si>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</si>
  <si>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</si>
  <si>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</si>
  <si>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</si>
  <si>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</si>
  <si>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</si>
  <si>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</si>
  <si>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</si>
  <si>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</si>
  <si>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</si>
  <si>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</si>
  <si>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</si>
  <si>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</si>
  <si>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</si>
  <si>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</si>
  <si>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</si>
  <si>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</si>
  <si>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</si>
  <si>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</si>
  <si>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</si>
  <si>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</si>
  <si>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</si>
  <si>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</si>
  <si>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</si>
  <si>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</si>
  <si>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</si>
  <si>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</si>
  <si>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</si>
  <si>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</si>
  <si>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</si>
  <si>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</si>
  <si>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</si>
  <si>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</si>
  <si>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</si>
  <si>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</si>
  <si>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</si>
  <si>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</si>
  <si>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</si>
  <si>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</si>
  <si>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</si>
  <si>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</si>
  <si>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</si>
  <si>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</si>
  <si>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</si>
  <si>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</si>
  <si>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</si>
  <si>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</si>
  <si>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</si>
  <si>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</si>
  <si>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</si>
  <si>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</si>
  <si>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</si>
  <si>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</si>
  <si>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</si>
  <si>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</si>
  <si>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</si>
  <si>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</si>
  <si>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</si>
  <si>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</si>
  <si>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</si>
  <si>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</si>
  <si>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</si>
  <si>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</si>
  <si>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</si>
  <si>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</si>
  <si>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</si>
  <si>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</si>
  <si>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</si>
  <si>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</si>
  <si>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</si>
  <si>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</si>
  <si>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</si>
  <si>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</si>
  <si>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</si>
  <si>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</si>
  <si>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</si>
  <si>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</si>
  <si>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</si>
  <si>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</si>
  <si>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</si>
  <si>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</si>
  <si>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</si>
  <si>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</si>
  <si>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</si>
  <si>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</si>
  <si>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</si>
  <si>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</si>
  <si>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</si>
  <si>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</si>
  <si>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</si>
  <si>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</si>
  <si>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</si>
  <si>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</si>
  <si>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</si>
  <si>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</si>
  <si>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</si>
  <si>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</si>
  <si>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</si>
  <si>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</si>
  <si>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</si>
  <si>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</si>
  <si>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</si>
  <si>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</si>
  <si>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</si>
  <si>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</si>
  <si>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</si>
  <si>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</si>
  <si>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</si>
  <si>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</si>
  <si>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</si>
  <si>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</si>
  <si>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</si>
  <si>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</si>
  <si>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</si>
  <si>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</si>
  <si>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</si>
  <si>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</si>
  <si>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</si>
  <si>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</si>
  <si>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</si>
  <si>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</si>
  <si>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</si>
  <si>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</si>
  <si>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</si>
  <si>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</si>
  <si>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</si>
  <si>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</si>
  <si>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</si>
  <si>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</si>
  <si>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</si>
  <si>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</si>
  <si>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</si>
  <si>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</si>
  <si>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</si>
  <si>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</si>
  <si>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</si>
  <si>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</si>
  <si>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</si>
  <si>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</si>
  <si>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</si>
  <si>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</si>
  <si>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</si>
  <si>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</si>
  <si>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</si>
  <si>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</si>
  <si>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</si>
  <si>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</si>
  <si>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</si>
  <si>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</si>
  <si>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</si>
  <si>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</si>
  <si>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</si>
  <si>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</si>
  <si>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</si>
  <si>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</si>
  <si>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</si>
  <si>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</si>
  <si>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</si>
  <si>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</si>
  <si>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</si>
  <si>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</si>
  <si>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</si>
  <si>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</si>
  <si>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</si>
  <si>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</si>
  <si>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</si>
  <si>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</si>
  <si>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</si>
  <si>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</si>
  <si>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</si>
  <si>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</si>
  <si>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</si>
  <si>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</si>
  <si>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</si>
  <si>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</si>
  <si>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</si>
  <si>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</si>
  <si>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</si>
  <si>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</si>
  <si>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</si>
  <si>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</si>
  <si>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</si>
  <si>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</si>
  <si>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</si>
  <si>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</si>
  <si>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</si>
  <si>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</si>
  <si>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</si>
  <si>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</si>
  <si>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</si>
  <si>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</si>
  <si>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</si>
  <si>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</si>
  <si>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</si>
  <si>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</si>
  <si>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</si>
  <si>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</si>
  <si>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</si>
  <si>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</si>
  <si>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</si>
  <si>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</si>
  <si>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</si>
  <si>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</si>
  <si>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</si>
  <si>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</si>
  <si>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</si>
  <si>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</si>
  <si>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</si>
  <si>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</si>
  <si>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</si>
  <si>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</si>
  <si>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</si>
  <si>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</si>
  <si>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</si>
  <si>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</si>
  <si>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</si>
  <si>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</si>
  <si>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</si>
  <si>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</si>
  <si>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</si>
  <si>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</si>
  <si>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</si>
  <si>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</si>
  <si>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</si>
  <si>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</si>
  <si>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</si>
  <si>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</si>
  <si>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</si>
  <si>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</si>
  <si>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</si>
  <si>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</si>
  <si>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</si>
  <si>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</si>
  <si>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</si>
  <si>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</si>
  <si>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</si>
  <si>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</si>
  <si>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</si>
  <si>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</si>
  <si>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</si>
  <si>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</si>
  <si>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</si>
  <si>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</si>
  <si>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</si>
  <si>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</si>
  <si>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</si>
  <si>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</si>
  <si>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</si>
  <si>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</si>
  <si>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</si>
  <si>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</si>
  <si>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</si>
  <si>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</si>
  <si>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</si>
  <si>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</si>
  <si>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</si>
  <si>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</si>
  <si>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</si>
  <si>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</si>
  <si>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</si>
  <si>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</si>
  <si>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</si>
  <si>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</si>
  <si>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</si>
  <si>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</si>
  <si>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</si>
  <si>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</si>
  <si>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</si>
  <si>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</si>
  <si>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</si>
  <si>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</si>
  <si>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</si>
  <si>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</si>
  <si>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</si>
  <si>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</si>
  <si>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</si>
  <si>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</si>
  <si>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</si>
  <si>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</si>
  <si>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</si>
  <si>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</si>
  <si>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</si>
  <si>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</si>
  <si>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</si>
  <si>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</si>
  <si>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</si>
  <si>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</si>
  <si>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</si>
  <si>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</si>
  <si>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</si>
  <si>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</si>
  <si>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</si>
  <si>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</si>
  <si>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</si>
  <si>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</si>
  <si>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</si>
  <si>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</si>
  <si>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</si>
  <si>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</si>
  <si>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</si>
  <si>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</si>
  <si>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</si>
  <si>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</si>
  <si>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</si>
  <si>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</si>
  <si>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</si>
  <si>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</si>
  <si>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</si>
  <si>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</si>
  <si>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</si>
  <si>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</si>
  <si>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</si>
  <si>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</si>
  <si>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</si>
  <si>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</si>
  <si>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</si>
  <si>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</si>
  <si>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</si>
  <si>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</si>
  <si>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</si>
  <si>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</si>
  <si>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</si>
  <si>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</si>
  <si>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</si>
  <si>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</si>
  <si>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</si>
  <si>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</si>
  <si>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</si>
  <si>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</si>
  <si>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</si>
  <si>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</si>
  <si>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</si>
  <si>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</si>
  <si>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</si>
  <si>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</si>
  <si>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</si>
  <si>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</si>
  <si>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</si>
  <si>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</si>
  <si>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</si>
  <si>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</si>
  <si>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</si>
  <si>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</si>
  <si>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</si>
  <si>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</si>
  <si>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</si>
  <si>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</si>
  <si>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</si>
  <si>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</si>
  <si>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</si>
  <si>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</si>
  <si>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</si>
  <si>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</si>
  <si>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</si>
  <si>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</si>
  <si>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</si>
  <si>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</si>
  <si>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</si>
  <si>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</si>
  <si>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</si>
  <si>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</si>
  <si>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</si>
  <si>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</si>
  <si>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</si>
  <si>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</si>
  <si>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</si>
  <si>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</si>
  <si>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</si>
  <si>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</si>
  <si>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</si>
  <si>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</si>
  <si>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</si>
  <si>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</si>
  <si>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</si>
  <si>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</si>
  <si>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</si>
  <si>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</si>
  <si>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</si>
  <si>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</si>
  <si>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</si>
  <si>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</si>
  <si>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</si>
  <si>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</si>
  <si>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</si>
  <si>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</si>
  <si>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</si>
  <si>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</si>
  <si>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</si>
  <si>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</si>
  <si>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</si>
  <si>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</si>
  <si>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</si>
  <si>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</si>
  <si>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</si>
  <si>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</si>
  <si>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</si>
  <si>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</si>
  <si>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</si>
  <si>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</si>
  <si>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</si>
  <si>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</si>
  <si>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</si>
  <si>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</si>
  <si>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</si>
  <si>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</si>
  <si>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</si>
  <si>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</si>
  <si>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</si>
  <si>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</si>
  <si>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</si>
  <si>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</si>
  <si>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</si>
  <si>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</si>
  <si>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</si>
  <si>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</si>
  <si>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</si>
  <si>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</si>
  <si>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</si>
  <si>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</si>
  <si>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</si>
  <si>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</si>
  <si>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</si>
  <si>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</si>
  <si>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</si>
  <si>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</si>
  <si>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</si>
  <si>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</si>
  <si>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</si>
  <si>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</si>
  <si>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</si>
  <si>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</si>
  <si>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</si>
  <si>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</si>
  <si>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</si>
  <si>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</si>
  <si>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</si>
  <si>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</si>
  <si>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</si>
  <si>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</si>
  <si>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</si>
  <si>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</si>
  <si>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</si>
  <si>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</si>
  <si>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</si>
  <si>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</si>
  <si>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</si>
  <si>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</si>
  <si>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</si>
  <si>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</si>
  <si>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</si>
  <si>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</si>
  <si>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</si>
  <si>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</si>
  <si>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</si>
  <si>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</si>
  <si>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</si>
  <si>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</si>
  <si>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</si>
  <si>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</si>
  <si>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</si>
  <si>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</si>
  <si>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</si>
  <si>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</si>
  <si>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</si>
  <si>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</si>
  <si>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</si>
  <si>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</si>
  <si>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</si>
  <si>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</si>
  <si>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</si>
  <si>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</si>
  <si>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</si>
  <si>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</si>
  <si>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</si>
  <si>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</si>
  <si>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</si>
  <si>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</si>
  <si>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</si>
  <si>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</si>
  <si>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</si>
  <si>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</si>
  <si>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</si>
  <si>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</si>
  <si>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</si>
  <si>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</si>
  <si>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</si>
  <si>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</si>
  <si>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</si>
  <si>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</si>
  <si>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</si>
  <si>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</si>
  <si>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</si>
  <si>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</si>
  <si>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</si>
  <si>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</si>
  <si>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</si>
  <si>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</si>
  <si>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</si>
  <si>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</si>
  <si>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</si>
  <si>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</si>
  <si>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</si>
  <si>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</si>
  <si>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</si>
  <si>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</si>
  <si>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</si>
  <si>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</si>
  <si>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</si>
  <si>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</si>
  <si>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</si>
  <si>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</si>
  <si>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</si>
  <si>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</si>
  <si>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</si>
  <si>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</si>
  <si>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</si>
  <si>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</si>
  <si>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</si>
  <si>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</si>
  <si>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</si>
  <si>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</si>
  <si>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</si>
  <si>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</si>
  <si>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</si>
  <si>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</si>
  <si>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</si>
  <si>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</si>
  <si>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</si>
  <si>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</si>
  <si>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</si>
  <si>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</si>
  <si>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</si>
  <si>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</si>
  <si>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</si>
  <si>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</si>
  <si>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</si>
  <si>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</si>
  <si>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</si>
  <si>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</si>
  <si>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</si>
  <si>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</si>
  <si>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</si>
  <si>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</si>
  <si>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</si>
  <si>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</si>
  <si>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</si>
  <si>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</si>
  <si>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</si>
  <si>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</si>
  <si>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</si>
  <si>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</si>
  <si>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</si>
  <si>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</si>
  <si>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</si>
  <si>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</si>
  <si>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</si>
  <si>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</si>
  <si>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</si>
  <si>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</si>
  <si>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</si>
  <si>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</si>
  <si>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</si>
  <si>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</si>
  <si>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</si>
  <si>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</si>
  <si>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</si>
  <si>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</si>
  <si>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</si>
  <si>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</si>
  <si>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</si>
  <si>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</si>
  <si>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</si>
  <si>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</si>
  <si>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</si>
  <si>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</si>
  <si>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</si>
  <si>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</si>
  <si>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</si>
  <si>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</si>
  <si>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</si>
  <si>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</si>
  <si>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</si>
  <si>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</si>
  <si>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</si>
  <si>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</si>
  <si>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</si>
  <si>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</si>
  <si>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</si>
  <si>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</si>
  <si>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</si>
  <si>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</si>
  <si>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</si>
  <si>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</si>
  <si>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</si>
  <si>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</si>
  <si>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</si>
  <si>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</si>
  <si>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</si>
  <si>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</si>
  <si>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</si>
  <si>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</si>
  <si>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</si>
  <si>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</si>
  <si>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</si>
  <si>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</si>
  <si>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</si>
  <si>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</si>
  <si>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</si>
  <si>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</si>
  <si>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</si>
  <si>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</si>
  <si>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</si>
  <si>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</si>
  <si>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</si>
  <si>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</si>
  <si>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</si>
  <si>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</si>
  <si>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</si>
  <si>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</si>
  <si>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</si>
  <si>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</si>
  <si>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</si>
  <si>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</si>
  <si>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</si>
  <si>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</si>
  <si>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</si>
  <si>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</si>
  <si>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</si>
  <si>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</si>
  <si>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</si>
  <si>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</si>
  <si>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</si>
  <si>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</si>
  <si>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</si>
  <si>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</si>
  <si>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</si>
  <si>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</si>
  <si>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</si>
  <si>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</si>
  <si>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</si>
  <si>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</si>
  <si>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</si>
  <si>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</si>
  <si>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</si>
  <si>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</si>
  <si>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</si>
  <si>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</si>
  <si>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</si>
  <si>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</si>
  <si>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</si>
  <si>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</si>
  <si>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</si>
  <si>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</si>
  <si>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</si>
  <si>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</si>
  <si>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</si>
  <si>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</si>
  <si>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</si>
  <si>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</si>
  <si>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</si>
  <si>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</si>
  <si>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</si>
  <si>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</si>
  <si>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</si>
  <si>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</si>
  <si>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</si>
  <si>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</si>
  <si>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</si>
  <si>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</si>
  <si>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</si>
  <si>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</si>
  <si>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</si>
  <si>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</si>
  <si>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</si>
  <si>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</si>
  <si>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</si>
  <si>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</si>
  <si>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</si>
  <si>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</si>
  <si>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</si>
  <si>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</si>
  <si>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</si>
  <si>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</si>
  <si>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</si>
  <si>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</si>
  <si>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</si>
  <si>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</si>
  <si>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</si>
  <si>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</si>
  <si>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</si>
  <si>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</si>
  <si>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</si>
  <si>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</si>
  <si>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</si>
  <si>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</si>
  <si>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</si>
  <si>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</si>
  <si>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</si>
  <si>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</si>
  <si>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</si>
  <si>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</si>
  <si>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</si>
  <si>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</si>
  <si>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</si>
  <si>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</si>
  <si>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</si>
  <si>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</si>
  <si>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</si>
  <si>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</si>
  <si>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</si>
  <si>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</si>
  <si>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</si>
  <si>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</si>
  <si>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</si>
  <si>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</si>
  <si>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</si>
  <si>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</si>
  <si>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</si>
  <si>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</si>
  <si>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</si>
  <si>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</si>
  <si>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</si>
  <si>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</si>
  <si>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</si>
  <si>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</si>
  <si>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</si>
  <si>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</si>
  <si>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</si>
  <si>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</si>
  <si>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</si>
  <si>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</si>
  <si>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</si>
  <si>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</si>
  <si>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</si>
  <si>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</si>
  <si>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</si>
  <si>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</si>
  <si>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</si>
  <si>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</si>
  <si>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</si>
  <si>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</si>
  <si>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</si>
  <si>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</si>
  <si>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</si>
  <si>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</si>
  <si>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</si>
  <si>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</si>
  <si>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</si>
  <si>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</si>
  <si>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</si>
  <si>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</si>
  <si>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</si>
  <si>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</si>
  <si>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</si>
  <si>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</si>
  <si>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</si>
  <si>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</si>
  <si>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</si>
  <si>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</si>
  <si>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</si>
  <si>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</si>
  <si>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</si>
  <si>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</si>
  <si>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</si>
  <si>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</si>
  <si>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</si>
  <si>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</si>
  <si>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</si>
  <si>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</si>
  <si>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</si>
  <si>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</si>
  <si>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</si>
  <si>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</si>
  <si>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</si>
  <si>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</si>
  <si>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</si>
  <si>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</si>
  <si>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</si>
  <si>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</si>
  <si>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</si>
  <si>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</si>
  <si>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</si>
  <si>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</si>
  <si>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</si>
  <si>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</si>
  <si>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</si>
  <si>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</si>
  <si>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</si>
  <si>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</si>
  <si>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</si>
  <si>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</si>
  <si>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</si>
  <si>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</si>
  <si>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</si>
  <si>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</si>
  <si>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</si>
  <si>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</si>
  <si>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</si>
  <si>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</si>
  <si>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</si>
  <si>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</si>
  <si>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</si>
  <si>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</si>
  <si>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</si>
  <si>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</si>
  <si>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</si>
  <si>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</si>
  <si>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</si>
  <si>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</si>
  <si>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</si>
  <si>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</si>
  <si>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</si>
  <si>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</si>
  <si>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</si>
  <si>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</si>
  <si>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</si>
  <si>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</si>
  <si>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</si>
  <si>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</si>
  <si>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</si>
  <si>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</si>
  <si>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</si>
  <si>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</si>
  <si>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</si>
  <si>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</si>
  <si>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</si>
  <si>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</si>
  <si>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</si>
  <si>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</si>
  <si>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</si>
  <si>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</si>
  <si>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</si>
  <si>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</si>
  <si>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</si>
  <si>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</si>
  <si>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</si>
  <si>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</si>
  <si>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</si>
  <si>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</si>
  <si>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</si>
  <si>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</si>
  <si>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</si>
  <si>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</si>
  <si>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</si>
  <si>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</si>
  <si>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</si>
  <si>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</si>
  <si>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</si>
  <si>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</si>
  <si>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</si>
  <si>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</si>
  <si>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</si>
  <si>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</si>
  <si>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</si>
  <si>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</si>
  <si>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</si>
  <si>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</si>
  <si>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</si>
  <si>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</si>
  <si>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</si>
  <si>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</si>
  <si>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</si>
  <si>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</si>
  <si>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</si>
  <si>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</si>
  <si>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</si>
  <si>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</si>
  <si>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</si>
  <si>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</si>
  <si>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</si>
  <si>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</si>
  <si>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</si>
  <si>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</si>
  <si>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</si>
  <si>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</si>
  <si>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</si>
  <si>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</si>
  <si>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</si>
  <si>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</si>
  <si>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</si>
  <si>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</si>
  <si>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</si>
  <si>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</si>
  <si>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</si>
  <si>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</si>
  <si>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</si>
  <si>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</si>
  <si>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</si>
  <si>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</si>
  <si>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</si>
  <si>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</si>
  <si>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</si>
  <si>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</si>
  <si>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</si>
  <si>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</si>
  <si>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</si>
  <si>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</si>
  <si>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</si>
  <si>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</si>
  <si>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</si>
  <si>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</si>
  <si>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</si>
  <si>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</si>
  <si>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</si>
  <si>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</si>
  <si>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</si>
  <si>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</si>
  <si>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</si>
  <si>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</si>
  <si>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</si>
  <si>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</si>
  <si>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</si>
  <si>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</si>
  <si>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</si>
  <si>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</si>
  <si>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</si>
  <si>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</si>
  <si>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</si>
  <si>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</si>
  <si>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</si>
  <si>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</si>
  <si>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</si>
  <si>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</si>
  <si>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</si>
  <si>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</si>
  <si>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</si>
  <si>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</si>
  <si>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</si>
  <si>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</si>
  <si>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</si>
  <si>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</si>
  <si>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</si>
  <si>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</si>
  <si>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</si>
  <si>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</si>
  <si>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</si>
  <si>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</si>
  <si>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</si>
  <si>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</si>
  <si>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</si>
  <si>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</si>
  <si>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</si>
  <si>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</si>
  <si>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</si>
  <si>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</si>
  <si>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</si>
  <si>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</si>
  <si>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</si>
  <si>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</si>
  <si>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</si>
  <si>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</si>
  <si>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</si>
  <si>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</si>
  <si>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</si>
  <si>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</si>
  <si>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</si>
  <si>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</si>
  <si>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</si>
  <si>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</si>
  <si>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</si>
  <si>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</si>
  <si>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</si>
  <si>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</si>
  <si>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</si>
  <si>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</si>
  <si>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</si>
  <si>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</si>
  <si>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</si>
  <si>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</si>
  <si>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</si>
  <si>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</si>
  <si>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</si>
  <si>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</si>
  <si>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</si>
  <si>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</si>
  <si>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</si>
  <si>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</si>
  <si>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</si>
  <si>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</si>
  <si>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</si>
  <si>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</si>
  <si>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</si>
  <si>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</si>
  <si>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</si>
  <si>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</si>
  <si>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</si>
  <si>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</si>
  <si>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</si>
  <si>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</si>
  <si>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</si>
  <si>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</si>
  <si>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</si>
  <si>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</si>
  <si>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</si>
  <si>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</si>
  <si>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</si>
  <si>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</si>
  <si>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</si>
  <si>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</si>
  <si>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</si>
  <si>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</si>
  <si>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</si>
  <si>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</si>
  <si>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</si>
  <si>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</si>
  <si>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</si>
  <si>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</si>
  <si>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</si>
  <si>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</si>
  <si>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</si>
  <si>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</si>
  <si>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</si>
  <si>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</si>
  <si>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</si>
  <si>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</si>
  <si>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</si>
  <si>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</si>
  <si>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</si>
  <si>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</si>
  <si>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</si>
  <si>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</si>
  <si>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</si>
  <si>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</si>
  <si>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</si>
  <si>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</si>
  <si>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</si>
  <si>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</si>
  <si>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</si>
  <si>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</si>
  <si>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</si>
  <si>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</si>
  <si>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</si>
  <si>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</si>
  <si>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</si>
  <si>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</si>
  <si>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</si>
  <si>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</si>
  <si>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</si>
  <si>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</si>
  <si>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</si>
  <si>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</si>
  <si>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</si>
  <si>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</si>
  <si>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</si>
  <si>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</si>
  <si>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</si>
  <si>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</si>
  <si>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</si>
  <si>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</si>
  <si>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</si>
  <si>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</si>
  <si>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</si>
  <si>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</si>
  <si>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</si>
  <si>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</si>
  <si>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</si>
  <si>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</si>
  <si>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</si>
  <si>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</si>
  <si>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</si>
  <si>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</si>
  <si>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</si>
  <si>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</si>
  <si>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</si>
  <si>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</si>
  <si>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</si>
  <si>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</si>
  <si>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</si>
  <si>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</si>
  <si>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</si>
  <si>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</si>
  <si>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</si>
  <si>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</si>
  <si>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</si>
  <si>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</si>
  <si>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</si>
  <si>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</si>
  <si>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</si>
  <si>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</si>
  <si>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</si>
  <si>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</si>
  <si>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</si>
  <si>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</si>
  <si>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</si>
  <si>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</si>
  <si>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</si>
  <si>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</si>
  <si>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</si>
  <si>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</si>
  <si>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</si>
  <si>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</si>
  <si>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</si>
  <si>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</si>
  <si>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</si>
  <si>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</si>
  <si>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</si>
  <si>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</si>
  <si>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</si>
  <si>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</si>
  <si>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</si>
  <si>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</si>
  <si>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</si>
  <si>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</si>
  <si>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</si>
  <si>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</si>
  <si>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</si>
  <si>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</si>
  <si>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</si>
  <si>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</si>
  <si>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</si>
  <si>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</si>
  <si>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</si>
  <si>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</si>
  <si>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</si>
  <si>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</si>
  <si>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</si>
  <si>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</si>
  <si>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</si>
  <si>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</si>
  <si>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</si>
  <si>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</si>
  <si>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</si>
  <si>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</si>
  <si>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</si>
  <si>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</si>
  <si>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</si>
  <si>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</si>
  <si>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</si>
  <si>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</si>
  <si>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</si>
  <si>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</si>
  <si>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</si>
  <si>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</si>
  <si>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</si>
  <si>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</si>
  <si>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</si>
  <si>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</si>
  <si>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</si>
  <si>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</si>
  <si>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</si>
  <si>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</si>
  <si>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</si>
  <si>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</si>
  <si>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</si>
  <si>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</si>
  <si>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</si>
  <si>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</si>
  <si>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</si>
  <si>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</si>
  <si>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</si>
  <si>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</si>
  <si>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</si>
  <si>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</si>
  <si>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</si>
  <si>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</si>
  <si>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</si>
  <si>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</si>
  <si>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</si>
  <si>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</si>
  <si>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</si>
  <si>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</si>
  <si>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</si>
  <si>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</si>
  <si>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</si>
  <si>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</si>
  <si>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</si>
  <si>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</si>
  <si>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</si>
  <si>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</si>
  <si>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</si>
  <si>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</si>
  <si>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</si>
  <si>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</si>
  <si>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</si>
  <si>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</si>
  <si>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</si>
  <si>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</si>
  <si>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</si>
  <si>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</si>
  <si>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</si>
  <si>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</si>
  <si>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</si>
  <si>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</si>
  <si>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</si>
  <si>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</si>
  <si>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</si>
  <si>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</si>
  <si>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</si>
  <si>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</si>
  <si>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</si>
  <si>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</si>
  <si>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</si>
  <si>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</si>
  <si>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</si>
  <si>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</si>
  <si>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</si>
  <si>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</si>
  <si>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</si>
  <si>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</si>
  <si>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</si>
  <si>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</si>
  <si>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</si>
  <si>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</si>
  <si>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</si>
  <si>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</si>
  <si>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</si>
  <si>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</si>
  <si>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</si>
  <si>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</si>
  <si>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</si>
  <si>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</si>
  <si>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</si>
  <si>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</si>
  <si>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</si>
  <si>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</si>
  <si>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</si>
  <si>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</si>
  <si>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</si>
  <si>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</si>
  <si>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</si>
  <si>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</si>
  <si>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</si>
  <si>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</si>
  <si>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</si>
  <si>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</si>
  <si>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</si>
  <si>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</si>
  <si>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</si>
  <si>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</si>
  <si>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</si>
  <si>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</si>
  <si>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</si>
  <si>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</si>
  <si>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</si>
  <si>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</si>
  <si>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</si>
  <si>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</si>
  <si>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</si>
  <si>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</si>
  <si>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</si>
  <si>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</si>
  <si>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</si>
  <si>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</si>
  <si>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</si>
  <si>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</si>
  <si>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</si>
  <si>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</si>
  <si>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</si>
  <si>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</si>
  <si>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</si>
  <si>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</si>
  <si>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</si>
  <si>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</si>
  <si>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</si>
  <si>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</si>
  <si>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</si>
  <si>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</si>
  <si>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</si>
  <si>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</si>
  <si>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</si>
  <si>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</si>
  <si>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</si>
  <si>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</si>
  <si>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</si>
  <si>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</si>
  <si>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</si>
  <si>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</si>
  <si>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</si>
  <si>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</si>
  <si>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</si>
  <si>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</si>
  <si>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</si>
  <si>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</si>
  <si>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</si>
  <si>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</si>
  <si>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</si>
  <si>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</si>
  <si>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</si>
  <si>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</si>
  <si>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</si>
  <si>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</si>
  <si>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</si>
  <si>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</si>
  <si>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</si>
  <si>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</si>
  <si>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</si>
  <si>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</si>
  <si>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</si>
  <si>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</si>
  <si>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</si>
  <si>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</si>
  <si>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</si>
  <si>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</si>
  <si>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</si>
  <si>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</si>
  <si>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</si>
  <si>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</si>
  <si>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</si>
  <si>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</si>
  <si>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</si>
  <si>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</si>
  <si>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</si>
  <si>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</si>
  <si>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</si>
  <si>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</si>
  <si>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</si>
  <si>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</si>
  <si>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</si>
  <si>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</si>
  <si>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</si>
  <si>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</si>
  <si>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</si>
  <si>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</si>
  <si>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</si>
  <si>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</si>
  <si>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</si>
  <si>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</si>
  <si>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</si>
  <si>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</si>
  <si>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</si>
  <si>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</si>
  <si>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</si>
  <si>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</si>
  <si>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</si>
  <si>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</si>
  <si>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</si>
  <si>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</si>
  <si>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</si>
  <si>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</si>
  <si>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</si>
  <si>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</si>
  <si>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</si>
  <si>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</si>
  <si>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</si>
  <si>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</si>
  <si>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</si>
  <si>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</si>
  <si>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</si>
  <si>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</si>
  <si>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</si>
  <si>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</si>
  <si>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</si>
  <si>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</si>
  <si>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</si>
  <si>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</si>
  <si>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</si>
  <si>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</si>
  <si>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</si>
  <si>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</si>
  <si>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</si>
  <si>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</si>
  <si>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</si>
  <si>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</si>
  <si>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</si>
  <si>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</si>
  <si>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</si>
  <si>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</si>
  <si>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</si>
  <si>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</si>
  <si>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</si>
  <si>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</si>
  <si>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</si>
  <si>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</si>
  <si>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</si>
  <si>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</si>
  <si>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</si>
  <si>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</si>
  <si>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</si>
  <si>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</si>
  <si>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</si>
  <si>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</si>
  <si>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</si>
  <si>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</si>
  <si>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</si>
  <si>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</si>
  <si>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</si>
  <si>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</si>
  <si>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</si>
  <si>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</si>
  <si>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</si>
  <si>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</si>
  <si>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</si>
  <si>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</si>
  <si>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</si>
  <si>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</si>
  <si>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</si>
  <si>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</si>
  <si>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</si>
  <si>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</si>
  <si>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</si>
  <si>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</si>
  <si>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</si>
  <si>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</si>
  <si>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</si>
  <si>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</si>
  <si>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</si>
  <si>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</si>
  <si>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</si>
  <si>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</si>
  <si>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</si>
  <si>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</si>
  <si>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</si>
  <si>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</si>
  <si>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</si>
  <si>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</si>
  <si>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</si>
  <si>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</si>
  <si>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</si>
  <si>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</si>
  <si>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</si>
  <si>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</si>
  <si>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</si>
  <si>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</si>
  <si>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</si>
  <si>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</si>
  <si>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</si>
  <si>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</si>
  <si>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</si>
  <si>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</si>
  <si>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</si>
  <si>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</si>
  <si>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</si>
  <si>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</si>
  <si>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</si>
  <si>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</si>
  <si>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</si>
  <si>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</si>
  <si>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</si>
  <si>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</si>
  <si>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</si>
  <si>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</si>
  <si>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</si>
  <si>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</si>
  <si>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</si>
  <si>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</si>
  <si>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</si>
  <si>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</si>
  <si>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</si>
  <si>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</si>
  <si>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</si>
  <si>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</si>
  <si>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</si>
  <si>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</si>
  <si>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</si>
  <si>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</si>
  <si>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</si>
  <si>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</si>
  <si>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</si>
  <si>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</si>
  <si>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</si>
  <si>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</si>
  <si>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</si>
  <si>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</si>
  <si>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</si>
  <si>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</si>
  <si>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</si>
  <si>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</si>
  <si>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</si>
  <si>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</si>
  <si>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</si>
  <si>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</si>
  <si>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</si>
  <si>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</si>
  <si>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</si>
  <si>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</si>
  <si>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</si>
  <si>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</si>
  <si>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</si>
  <si>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</si>
  <si>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</si>
  <si>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</si>
  <si>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</si>
  <si>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</si>
  <si>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</si>
  <si>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</si>
  <si>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</si>
  <si>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</si>
  <si>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</si>
  <si>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</si>
  <si>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</si>
  <si>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</si>
  <si>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</si>
  <si>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</si>
  <si>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</si>
  <si>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</si>
  <si>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</si>
  <si>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</si>
  <si>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</si>
  <si>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</si>
  <si>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</si>
  <si>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</si>
  <si>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</si>
  <si>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</si>
  <si>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</si>
  <si>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</si>
  <si>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</si>
  <si>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</si>
  <si>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</si>
  <si>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</si>
  <si>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</si>
  <si>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</si>
  <si>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</si>
  <si>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</si>
  <si>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</si>
  <si>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</si>
  <si>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</si>
  <si>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</si>
  <si>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</si>
  <si>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</si>
  <si>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</si>
  <si>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</si>
  <si>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</si>
  <si>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</si>
  <si>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</si>
  <si>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</si>
  <si>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</si>
  <si>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</si>
  <si>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</si>
  <si>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</si>
  <si>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</si>
  <si>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</si>
  <si>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</si>
  <si>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</si>
  <si>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</si>
  <si>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</si>
  <si>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</si>
  <si>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</si>
  <si>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</si>
  <si>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</si>
  <si>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</si>
  <si>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</si>
  <si>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</si>
  <si>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</si>
  <si>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</si>
  <si>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</si>
  <si>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</si>
  <si>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</si>
  <si>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</si>
  <si>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</si>
  <si>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</si>
  <si>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</si>
  <si>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</si>
  <si>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</si>
  <si>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</si>
  <si>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</si>
  <si>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</si>
  <si>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</si>
  <si>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</si>
  <si>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</si>
  <si>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</si>
  <si>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</si>
  <si>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</si>
  <si>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</si>
  <si>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</si>
  <si>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</si>
  <si>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</si>
  <si>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</si>
  <si>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</si>
  <si>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</si>
  <si>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</si>
  <si>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</si>
  <si>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</si>
  <si>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</si>
  <si>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</si>
  <si>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</si>
  <si>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</si>
  <si>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</si>
  <si>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</si>
  <si>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</si>
  <si>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</si>
  <si>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</si>
  <si>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</si>
  <si>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</si>
  <si>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</si>
  <si>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</si>
  <si>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</si>
  <si>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</si>
  <si>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</si>
  <si>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</si>
  <si>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</si>
  <si>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</si>
  <si>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</si>
  <si>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</si>
  <si>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</si>
  <si>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</si>
  <si>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</si>
  <si>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</si>
  <si>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</si>
  <si>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</si>
  <si>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</si>
  <si>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</si>
  <si>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</si>
  <si>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</si>
  <si>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</si>
  <si>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</si>
  <si>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</si>
  <si>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</si>
  <si>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</si>
  <si>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</si>
  <si>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</si>
  <si>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</si>
  <si>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</si>
  <si>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</si>
  <si>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</si>
  <si>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</si>
  <si>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</si>
  <si>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</si>
  <si>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</si>
  <si>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</si>
  <si>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</si>
  <si>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</si>
  <si>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</si>
  <si>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</si>
  <si>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</si>
  <si>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</si>
  <si>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</si>
  <si>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</si>
  <si>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</si>
  <si>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</si>
  <si>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</si>
  <si>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</si>
  <si>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</si>
  <si>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</si>
  <si>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</si>
  <si>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</si>
  <si>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</si>
  <si>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</si>
  <si>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</si>
  <si>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</si>
  <si>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</si>
  <si>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</si>
  <si>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</si>
  <si>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</si>
  <si>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</si>
  <si>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</si>
  <si>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</si>
  <si>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</si>
  <si>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</si>
  <si>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</si>
  <si>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</si>
  <si>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</si>
  <si>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</si>
  <si>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</si>
  <si>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</si>
  <si>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</si>
  <si>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</si>
  <si>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</si>
  <si>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</si>
  <si>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</si>
  <si>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</si>
  <si>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</si>
  <si>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</si>
  <si>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</si>
  <si>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</si>
  <si>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</si>
  <si>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</si>
  <si>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</si>
  <si>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</si>
  <si>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</si>
  <si>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</si>
  <si>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</si>
  <si>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</si>
  <si>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</si>
  <si>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</si>
  <si>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</si>
  <si>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</si>
  <si>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</si>
  <si>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</si>
  <si>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</si>
  <si>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</si>
  <si>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</si>
  <si>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</si>
  <si>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</si>
  <si>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</si>
  <si>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</si>
  <si>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</si>
  <si>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</si>
  <si>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</si>
  <si>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</si>
  <si>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</si>
  <si>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</si>
  <si>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</si>
  <si>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</si>
  <si>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</si>
  <si>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</si>
  <si>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</si>
  <si>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</si>
  <si>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</si>
  <si>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</si>
  <si>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</si>
  <si>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</si>
  <si>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</si>
  <si>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</si>
  <si>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</si>
  <si>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</si>
  <si>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</si>
  <si>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</si>
  <si>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</si>
  <si>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</si>
  <si>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</si>
  <si>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</si>
  <si>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</si>
  <si>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</si>
  <si>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</si>
  <si>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</si>
  <si>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</si>
  <si>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</si>
  <si>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</si>
  <si>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</si>
  <si>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</si>
  <si>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</si>
  <si>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</si>
  <si>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</si>
  <si>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</si>
  <si>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</si>
  <si>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</si>
  <si>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</si>
  <si>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</si>
  <si>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</si>
  <si>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</si>
  <si>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</si>
  <si>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</si>
  <si>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</si>
  <si>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</si>
  <si>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</si>
  <si>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</si>
  <si>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</si>
  <si>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</si>
  <si>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</si>
  <si>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</si>
  <si>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</si>
  <si>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</si>
  <si>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</si>
  <si>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</si>
  <si>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</si>
  <si>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</si>
  <si>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</si>
  <si>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</si>
  <si>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</si>
  <si>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</si>
  <si>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</si>
  <si>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</si>
  <si>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</si>
  <si>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</si>
  <si>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</si>
  <si>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</si>
  <si>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</si>
  <si>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</si>
  <si>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</si>
  <si>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</si>
  <si>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</si>
  <si>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</si>
  <si>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</si>
  <si>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</si>
  <si>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</si>
  <si>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</si>
  <si>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</si>
  <si>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</si>
  <si>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</si>
  <si>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</si>
  <si>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</si>
  <si>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</si>
  <si>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</si>
  <si>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</si>
  <si>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</si>
  <si>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</si>
  <si>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</si>
  <si>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</si>
  <si>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</si>
  <si>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</si>
  <si>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</si>
  <si>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</si>
  <si>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</si>
  <si>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</si>
  <si>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</si>
  <si>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</si>
  <si>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</si>
  <si>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</si>
  <si>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</si>
  <si>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</si>
  <si>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</si>
  <si>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</si>
  <si>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</si>
  <si>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</si>
  <si>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</si>
  <si>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</si>
  <si>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</si>
  <si>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</si>
  <si>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</si>
  <si>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</si>
  <si>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</si>
  <si>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</si>
  <si>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</si>
  <si>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</si>
  <si>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</si>
  <si>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</si>
  <si>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</si>
  <si>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</si>
  <si>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</si>
  <si>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</si>
  <si>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</si>
  <si>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</si>
  <si>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</si>
  <si>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</si>
  <si>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</si>
  <si>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</si>
  <si>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</si>
  <si>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</si>
  <si>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</si>
  <si>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</si>
  <si>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</si>
  <si>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</si>
  <si>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</si>
  <si>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</si>
  <si>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</si>
  <si>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</si>
  <si>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</si>
  <si>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</si>
  <si>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</si>
  <si>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</si>
  <si>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</si>
  <si>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</si>
  <si>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</si>
  <si>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</si>
  <si>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</si>
  <si>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</si>
  <si>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</si>
  <si>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</si>
  <si>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</si>
  <si>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</si>
  <si>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</si>
  <si>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</si>
  <si>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</si>
  <si>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</si>
  <si>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</si>
  <si>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</si>
  <si>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</si>
  <si>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</si>
  <si>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</si>
  <si>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</si>
  <si>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</si>
  <si>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</si>
  <si>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</si>
  <si>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</si>
  <si>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</si>
  <si>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</si>
  <si>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</si>
  <si>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</si>
  <si>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</si>
  <si>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</si>
  <si>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</si>
  <si>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</si>
  <si>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</si>
  <si>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</si>
  <si>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</si>
  <si>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</si>
  <si>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</si>
  <si>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</si>
  <si>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</si>
  <si>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</si>
  <si>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</si>
  <si>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</si>
  <si>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</si>
  <si>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</si>
  <si>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</si>
  <si>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</si>
  <si>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</si>
  <si>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</si>
  <si>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</si>
  <si>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</si>
  <si>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</si>
  <si>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</si>
  <si>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</si>
  <si>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</si>
  <si>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</si>
  <si>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</si>
  <si>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</si>
  <si>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</si>
  <si>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</si>
  <si>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</si>
  <si>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</si>
  <si>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</si>
  <si>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</si>
  <si>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</si>
  <si>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</si>
  <si>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</si>
  <si>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</si>
  <si>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</si>
  <si>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</si>
  <si>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</si>
  <si>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</si>
  <si>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</si>
  <si>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</si>
  <si>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</si>
  <si>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</si>
  <si>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</si>
  <si>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</si>
  <si>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</si>
  <si>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</si>
  <si>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</si>
  <si>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</si>
  <si>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</si>
  <si>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</si>
  <si>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</si>
  <si>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</si>
  <si>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</si>
  <si>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</si>
  <si>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</si>
  <si>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</si>
  <si>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</si>
  <si>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</si>
  <si>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</si>
  <si>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</si>
  <si>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</si>
  <si>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</si>
  <si>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</si>
  <si>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</si>
  <si>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</si>
  <si>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</si>
  <si>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</si>
  <si>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</si>
  <si>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</si>
  <si>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</si>
  <si>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</si>
  <si>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</si>
  <si>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</si>
  <si>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</si>
  <si>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</si>
  <si>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</si>
  <si>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</si>
  <si>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</si>
  <si>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</si>
  <si>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</si>
  <si>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</si>
  <si>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</si>
  <si>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</si>
  <si>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</si>
  <si>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</si>
  <si>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</si>
  <si>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</si>
  <si>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</si>
  <si>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</si>
  <si>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</si>
  <si>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</si>
  <si>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</si>
  <si>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</si>
  <si>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</si>
  <si>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</si>
  <si>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</si>
  <si>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</si>
  <si>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</si>
  <si>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</si>
  <si>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</si>
  <si>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</si>
  <si>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</si>
  <si>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</si>
  <si>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</si>
  <si>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</si>
  <si>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</si>
  <si>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</si>
  <si>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</si>
  <si>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</si>
  <si>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</si>
  <si>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</si>
  <si>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</si>
  <si>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</si>
  <si>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</si>
  <si>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</si>
  <si>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</si>
  <si>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</si>
  <si>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</si>
  <si>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</si>
  <si>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</si>
  <si>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</si>
  <si>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</si>
  <si>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</si>
  <si>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</si>
  <si>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</si>
  <si>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</si>
  <si>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</si>
  <si>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</si>
  <si>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</si>
  <si>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</si>
  <si>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</si>
  <si>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</si>
  <si>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</si>
  <si>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</si>
  <si>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</si>
  <si>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</si>
  <si>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</si>
  <si>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</si>
  <si>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</si>
  <si>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</si>
  <si>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</si>
  <si>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</si>
  <si>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</si>
  <si>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</si>
  <si>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</si>
  <si>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</si>
  <si>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</si>
  <si>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</si>
  <si>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</si>
  <si>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</si>
  <si>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</si>
  <si>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</si>
  <si>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</si>
  <si>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</si>
  <si>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</si>
  <si>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</si>
  <si>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</si>
  <si>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</si>
  <si>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</si>
  <si>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</si>
  <si>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</si>
  <si>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</si>
  <si>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</si>
  <si>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</si>
  <si>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</si>
  <si>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</si>
  <si>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</si>
  <si>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</si>
  <si>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</si>
  <si>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</si>
  <si>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</si>
  <si>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</si>
  <si>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</si>
  <si>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</si>
  <si>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</si>
  <si>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</si>
  <si>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</si>
  <si>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</si>
  <si>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</si>
  <si>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</si>
  <si>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</si>
  <si>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</si>
  <si>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</si>
  <si>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</si>
  <si>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</si>
  <si>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</si>
  <si>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</si>
  <si>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</si>
  <si>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</si>
  <si>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</si>
  <si>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</si>
  <si>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</si>
  <si>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</si>
  <si>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</si>
  <si>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</si>
  <si>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</si>
  <si>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</si>
  <si>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</si>
  <si>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</si>
  <si>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</si>
  <si>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</si>
  <si>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</si>
  <si>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</si>
  <si>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</si>
  <si>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</si>
  <si>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</si>
  <si>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</si>
  <si>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</si>
  <si>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</si>
  <si>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</si>
  <si>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</si>
  <si>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</si>
  <si>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</si>
  <si>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</si>
  <si>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</si>
  <si>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</si>
  <si>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</si>
  <si>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</si>
  <si>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</si>
  <si>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</si>
  <si>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</si>
  <si>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</si>
  <si>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</si>
  <si>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</si>
  <si>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</si>
  <si>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</si>
  <si>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</si>
  <si>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</si>
  <si>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</si>
  <si>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</si>
  <si>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</si>
  <si>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</si>
  <si>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</si>
  <si>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</si>
  <si>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</si>
  <si>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</si>
  <si>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</si>
  <si>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</si>
  <si>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</si>
  <si>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</si>
  <si>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</si>
  <si>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</si>
  <si>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</si>
  <si>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</si>
  <si>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</si>
  <si>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</si>
  <si>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</si>
  <si>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</si>
  <si>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</si>
  <si>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</si>
  <si>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</si>
  <si>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</si>
  <si>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</si>
  <si>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</si>
  <si>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</si>
  <si>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</si>
  <si>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</si>
  <si>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</si>
  <si>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</si>
  <si>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</si>
  <si>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</si>
  <si>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</si>
  <si>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</si>
  <si>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</si>
  <si>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</si>
  <si>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</si>
  <si>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</si>
  <si>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</si>
  <si>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</si>
  <si>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</si>
  <si>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</si>
  <si>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</si>
  <si>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</si>
  <si>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</si>
  <si>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</si>
  <si>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</si>
  <si>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</si>
  <si>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</si>
  <si>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</si>
  <si>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</si>
  <si>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</si>
  <si>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</si>
  <si>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</si>
  <si>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</si>
  <si>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</si>
  <si>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</si>
  <si>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</si>
  <si>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</si>
  <si>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</si>
  <si>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</si>
  <si>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</si>
  <si>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</si>
  <si>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</si>
  <si>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</si>
  <si>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</si>
  <si>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</si>
  <si>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</si>
  <si>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</si>
  <si>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</si>
  <si>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</si>
  <si>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</si>
  <si>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</si>
  <si>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</si>
  <si>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</si>
  <si>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</si>
  <si>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</si>
  <si>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</si>
  <si>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</si>
  <si>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</si>
  <si>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</si>
  <si>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</si>
  <si>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</si>
  <si>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</si>
  <si>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</si>
  <si>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</si>
  <si>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</si>
  <si>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</si>
  <si>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</si>
  <si>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</si>
  <si>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</si>
  <si>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</si>
  <si>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</si>
  <si>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</si>
  <si>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</si>
  <si>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</si>
  <si>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</si>
  <si>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</si>
  <si>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</si>
  <si>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</si>
  <si>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</si>
  <si>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</si>
  <si>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</si>
  <si>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</si>
  <si>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</si>
  <si>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</si>
  <si>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</si>
  <si>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</si>
  <si>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</si>
  <si>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</si>
  <si>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</si>
  <si>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</si>
  <si>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</si>
  <si>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</si>
  <si>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</si>
  <si>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</si>
  <si>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</si>
  <si>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</si>
  <si>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</si>
  <si>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</si>
  <si>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</si>
  <si>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</si>
  <si>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</si>
  <si>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</si>
  <si>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</si>
  <si>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</si>
  <si>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</si>
  <si>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</si>
  <si>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</si>
  <si>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</si>
  <si>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</si>
  <si>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</si>
  <si>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</si>
  <si>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</si>
  <si>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</si>
  <si>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</si>
  <si>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</si>
  <si>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</si>
  <si>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</si>
  <si>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</si>
  <si>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</si>
  <si>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</si>
  <si>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</si>
  <si>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</si>
  <si>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</si>
  <si>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</si>
  <si>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</si>
  <si>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</si>
  <si>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</si>
  <si>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</si>
  <si>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</si>
  <si>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</si>
  <si>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</si>
  <si>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</si>
  <si>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</si>
  <si>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</si>
  <si>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</si>
  <si>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</si>
  <si>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</si>
  <si>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</si>
  <si>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</si>
  <si>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</si>
  <si>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</si>
  <si>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</si>
  <si>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</si>
  <si>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</si>
  <si>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</si>
  <si>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</si>
  <si>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</si>
  <si>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</si>
  <si>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</si>
  <si>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</si>
  <si>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</si>
  <si>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</si>
  <si>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</si>
  <si>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</si>
  <si>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</si>
  <si>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</si>
  <si>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</si>
  <si>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</si>
  <si>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</si>
  <si>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</si>
  <si>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</si>
  <si>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</si>
  <si>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</si>
  <si>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</si>
  <si>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</si>
  <si>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</si>
  <si>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</si>
  <si>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</si>
  <si>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</si>
  <si>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</si>
  <si>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</si>
  <si>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</si>
  <si>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</si>
  <si>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</si>
  <si>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</si>
  <si>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</si>
  <si>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</si>
  <si>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</si>
  <si>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</si>
  <si>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</si>
  <si>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</si>
  <si>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</si>
  <si>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</si>
  <si>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</si>
  <si>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</si>
  <si>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</si>
  <si>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</si>
  <si>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</si>
  <si>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</si>
  <si>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</si>
  <si>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</si>
  <si>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</si>
  <si>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</si>
  <si>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</si>
  <si>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</si>
  <si>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</si>
  <si>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</si>
  <si>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</si>
  <si>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</si>
  <si>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</si>
  <si>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</si>
  <si>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</si>
  <si>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</si>
  <si>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</si>
  <si>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</si>
  <si>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</si>
  <si>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</si>
  <si>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</si>
  <si>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</si>
  <si>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</si>
  <si>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</si>
  <si>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</si>
  <si>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</si>
  <si>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</si>
  <si>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</si>
  <si>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</si>
  <si>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</si>
  <si>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</si>
  <si>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</si>
  <si>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</si>
  <si>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</si>
  <si>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</si>
  <si>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</si>
  <si>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</si>
  <si>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</si>
  <si>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</si>
  <si>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</si>
  <si>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</si>
  <si>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</si>
  <si>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</si>
  <si>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</si>
  <si>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</si>
  <si>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</si>
  <si>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</si>
  <si>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</si>
  <si>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</si>
  <si>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</si>
  <si>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</si>
  <si>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</si>
  <si>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</si>
  <si>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</si>
  <si>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</si>
  <si>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</si>
  <si>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</si>
  <si>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</si>
  <si>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</si>
  <si>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</si>
  <si>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</si>
  <si>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</si>
  <si>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</si>
  <si>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</si>
  <si>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</si>
  <si>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</si>
  <si>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</si>
  <si>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</si>
  <si>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</si>
  <si>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</si>
  <si>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</si>
  <si>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</si>
  <si>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</si>
  <si>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</si>
  <si>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</si>
  <si>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</si>
  <si>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</si>
  <si>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</si>
  <si>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</si>
  <si>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</si>
  <si>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</si>
  <si>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</si>
  <si>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</si>
  <si>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</si>
  <si>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</si>
  <si>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</si>
  <si>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</si>
  <si>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</si>
  <si>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</si>
  <si>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</si>
  <si>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</si>
  <si>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</si>
  <si>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</si>
  <si>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</si>
  <si>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</si>
  <si>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</si>
  <si>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</si>
  <si>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</si>
  <si>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</si>
  <si>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</si>
  <si>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</si>
  <si>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</si>
  <si>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</si>
  <si>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</si>
  <si>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</si>
  <si>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</si>
  <si>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</si>
  <si>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</si>
  <si>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</si>
  <si>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</si>
  <si>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</si>
  <si>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</si>
  <si>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</si>
  <si>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</si>
  <si>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</si>
  <si>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</si>
  <si>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</si>
  <si>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</si>
  <si>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</si>
  <si>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</si>
  <si>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</si>
  <si>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</si>
  <si>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</si>
  <si>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</si>
  <si>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</si>
  <si>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</si>
  <si>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</si>
  <si>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</si>
  <si>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</si>
  <si>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</si>
  <si>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</si>
  <si>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</si>
  <si>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</si>
  <si>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</si>
  <si>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</si>
  <si>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</si>
  <si>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</si>
  <si>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</si>
  <si>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</si>
  <si>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</si>
  <si>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</si>
  <si>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</si>
  <si>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</si>
  <si>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</si>
  <si>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</si>
  <si>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</si>
  <si>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</si>
  <si>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</si>
  <si>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</si>
  <si>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</si>
  <si>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</si>
  <si>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</si>
  <si>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</si>
  <si>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</si>
  <si>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</si>
  <si>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</si>
  <si>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</si>
  <si>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</si>
  <si>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</si>
  <si>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</si>
  <si>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</si>
  <si>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</si>
  <si>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</si>
  <si>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</si>
  <si>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</si>
  <si>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</si>
  <si>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</si>
  <si>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</si>
  <si>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</si>
  <si>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</si>
  <si>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</si>
  <si>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</si>
  <si>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</si>
  <si>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</si>
  <si>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</si>
  <si>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</si>
  <si>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</si>
  <si>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</si>
  <si>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</si>
  <si>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</si>
  <si>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</si>
  <si>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</si>
  <si>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</si>
  <si>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</si>
  <si>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</si>
  <si>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</si>
  <si>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</si>
  <si>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</si>
  <si>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</si>
  <si>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</si>
  <si>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</si>
  <si>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</si>
  <si>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</si>
  <si>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</si>
  <si>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</si>
  <si>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</si>
  <si>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</si>
  <si>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</si>
  <si>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</si>
  <si>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</si>
  <si>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</si>
  <si>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</si>
  <si>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</si>
  <si>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</si>
  <si>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</si>
  <si>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</si>
  <si>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</si>
  <si>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</si>
  <si>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</si>
  <si>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</si>
  <si>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</si>
  <si>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</si>
  <si>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</si>
  <si>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</si>
  <si>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</si>
  <si>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</si>
  <si>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</si>
  <si>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</si>
  <si>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</si>
  <si>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</si>
  <si>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</si>
  <si>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</si>
  <si>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</si>
  <si>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</si>
  <si>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</si>
  <si>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</si>
  <si>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</si>
  <si>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</si>
  <si>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</si>
  <si>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</si>
  <si>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</si>
  <si>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</si>
  <si>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</si>
  <si>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</si>
  <si>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</si>
  <si>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</si>
  <si>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</si>
  <si>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</si>
  <si>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</si>
  <si>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</si>
  <si>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</si>
  <si>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</si>
  <si>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</si>
  <si>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</si>
  <si>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</si>
  <si>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</si>
  <si>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</si>
  <si>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</si>
  <si>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</si>
  <si>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</si>
  <si>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</si>
  <si>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</si>
  <si>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</si>
  <si>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</si>
  <si>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</si>
  <si>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</si>
  <si>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</si>
  <si>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</si>
  <si>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</si>
  <si>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</si>
  <si>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</si>
  <si>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</si>
  <si>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</si>
  <si>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</si>
  <si>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</si>
  <si>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</si>
  <si>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</si>
  <si>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</si>
  <si>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</si>
  <si>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</si>
  <si>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</si>
  <si>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</si>
  <si>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</si>
  <si>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</si>
  <si>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</si>
  <si>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</si>
  <si>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</si>
  <si>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</si>
  <si>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</si>
  <si>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</si>
  <si>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</si>
  <si>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</si>
  <si>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</si>
  <si>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</si>
  <si>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</si>
  <si>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</si>
  <si>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</si>
  <si>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</si>
  <si>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</si>
  <si>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</si>
  <si>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</si>
  <si>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</si>
  <si>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</si>
  <si>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</si>
  <si>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</si>
  <si>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</si>
  <si>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</si>
  <si>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</si>
  <si>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</si>
  <si>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</si>
  <si>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</si>
  <si>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</si>
  <si>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</si>
  <si>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</si>
  <si>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</si>
  <si>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</si>
  <si>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</si>
  <si>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</si>
  <si>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</si>
  <si>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</si>
  <si>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</si>
  <si>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</si>
  <si>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</si>
  <si>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</si>
  <si>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</si>
  <si>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</si>
  <si>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</si>
  <si>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</si>
  <si>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</si>
  <si>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</si>
  <si>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</si>
  <si>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</si>
  <si>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</si>
  <si>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</si>
  <si>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</si>
  <si>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</si>
  <si>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</si>
  <si>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</si>
  <si>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</si>
  <si>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</si>
  <si>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</si>
  <si>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</si>
  <si>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</si>
  <si>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</si>
  <si>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</si>
  <si>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</si>
  <si>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</si>
  <si>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</si>
  <si>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</si>
  <si>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</si>
  <si>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</si>
  <si>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</si>
  <si>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</si>
  <si>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</si>
  <si>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</si>
  <si>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</si>
  <si>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</si>
  <si>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</si>
  <si>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</si>
  <si>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</si>
  <si>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</si>
  <si>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</si>
  <si>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</si>
  <si>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</si>
  <si>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</si>
  <si>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</si>
  <si>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</si>
  <si>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</si>
  <si>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</si>
  <si>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</si>
  <si>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</si>
  <si>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</si>
  <si>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</si>
  <si>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</si>
  <si>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</si>
  <si>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</si>
  <si>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</si>
  <si>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</si>
  <si>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</si>
  <si>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</si>
  <si>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</si>
  <si>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</si>
  <si>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</si>
  <si>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</si>
  <si>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</si>
  <si>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</si>
  <si>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</si>
  <si>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</si>
  <si>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</si>
  <si>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</si>
  <si>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</si>
  <si>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</si>
  <si>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</si>
  <si>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</si>
  <si>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</si>
  <si>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</si>
  <si>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</si>
  <si>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</si>
  <si>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</si>
  <si>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</si>
  <si>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</si>
  <si>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</si>
  <si>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</si>
  <si>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</si>
  <si>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</si>
  <si>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</si>
  <si>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</si>
  <si>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</si>
  <si>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</si>
  <si>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</si>
  <si>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</si>
  <si>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</si>
  <si>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</si>
  <si>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</si>
  <si>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</si>
  <si>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</si>
  <si>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</si>
  <si>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</si>
  <si>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</si>
  <si>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</si>
  <si>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</si>
  <si>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</si>
  <si>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</si>
  <si>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</si>
  <si>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</si>
  <si>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</si>
  <si>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</si>
  <si>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</si>
  <si>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</si>
  <si>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</si>
  <si>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</si>
  <si>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</si>
  <si>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</si>
  <si>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</si>
  <si>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</si>
  <si>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</si>
  <si>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</si>
  <si>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</si>
  <si>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</si>
  <si>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</si>
  <si>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</si>
  <si>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</si>
  <si>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</si>
  <si>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</si>
  <si>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</si>
  <si>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</si>
  <si>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</si>
  <si>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</si>
  <si>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</si>
  <si>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</si>
  <si>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</si>
  <si>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</si>
  <si>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</si>
  <si>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</si>
  <si>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</si>
  <si>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</si>
  <si>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</si>
  <si>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</si>
  <si>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</si>
  <si>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</si>
  <si>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</si>
  <si>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</si>
  <si>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</si>
  <si>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</si>
  <si>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</si>
  <si>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</si>
  <si>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</si>
  <si>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</si>
  <si>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</si>
  <si>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</si>
  <si>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</si>
  <si>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</si>
  <si>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</si>
  <si>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</si>
  <si>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</si>
  <si>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</si>
  <si>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</si>
  <si>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</si>
  <si>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</si>
  <si>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</si>
  <si>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</si>
  <si>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</si>
  <si>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</si>
  <si>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</si>
  <si>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</si>
  <si>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</si>
  <si>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</si>
  <si>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</si>
  <si>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</si>
  <si>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</si>
  <si>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</si>
  <si>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</si>
  <si>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</si>
  <si>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</si>
  <si>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</si>
  <si>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</si>
  <si>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</si>
  <si>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</si>
  <si>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</si>
  <si>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</si>
  <si>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</si>
  <si>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</si>
  <si>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</si>
  <si>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</si>
  <si>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</si>
  <si>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</si>
  <si>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</si>
  <si>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</si>
  <si>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</si>
  <si>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</si>
  <si>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</si>
  <si>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</si>
  <si>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</si>
  <si>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</si>
  <si>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</si>
  <si>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</si>
  <si>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</si>
  <si>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</si>
  <si>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</si>
  <si>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</si>
  <si>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</si>
  <si>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</si>
  <si>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</si>
  <si>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</si>
  <si>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</si>
  <si>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</si>
  <si>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</si>
  <si>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</si>
  <si>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</si>
  <si>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</si>
  <si>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</si>
  <si>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</si>
  <si>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</si>
  <si>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</si>
  <si>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</si>
  <si>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</si>
  <si>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</si>
  <si>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</si>
  <si>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</si>
  <si>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</si>
  <si>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</si>
  <si>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</si>
  <si>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</si>
  <si>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</si>
  <si>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</si>
  <si>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</si>
  <si>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</si>
  <si>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</si>
  <si>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</si>
  <si>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</si>
  <si>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</si>
  <si>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</si>
  <si>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</si>
  <si>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</si>
  <si>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</si>
  <si>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</si>
  <si>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</si>
  <si>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</si>
  <si>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</si>
  <si>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</si>
  <si>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</si>
  <si>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</si>
  <si>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</si>
  <si>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</si>
  <si>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</si>
  <si>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</si>
  <si>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</si>
  <si>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</si>
  <si>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</si>
  <si>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</si>
  <si>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</si>
  <si>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</si>
  <si>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</si>
  <si>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</si>
  <si>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</si>
  <si>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</si>
  <si>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</si>
  <si>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</si>
  <si>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</si>
  <si>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</si>
  <si>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</si>
  <si>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</si>
  <si>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</si>
  <si>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</si>
  <si>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</si>
  <si>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</si>
  <si>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</si>
  <si>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</si>
  <si>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</si>
  <si>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</si>
  <si>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</si>
  <si>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</si>
  <si>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</si>
  <si>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</si>
  <si>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</si>
  <si>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</si>
  <si>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</si>
  <si>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</si>
  <si>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</si>
  <si>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</si>
  <si>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</si>
  <si>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</si>
  <si>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</si>
  <si>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</si>
  <si>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</si>
  <si>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</si>
  <si>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</si>
  <si>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</si>
  <si>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</si>
  <si>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</si>
  <si>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</si>
  <si>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</si>
  <si>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</si>
  <si>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</si>
  <si>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</si>
  <si>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</si>
  <si>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</si>
  <si>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</si>
  <si>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</si>
  <si>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</si>
  <si>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</si>
  <si>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</si>
  <si>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</si>
  <si>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</si>
  <si>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</si>
  <si>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</si>
  <si>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</si>
  <si>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</si>
  <si>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</si>
  <si>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</si>
  <si>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</si>
  <si>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</si>
  <si>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</si>
  <si>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</si>
  <si>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</si>
  <si>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</si>
  <si>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</si>
  <si>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</si>
  <si>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</si>
  <si>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</si>
  <si>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</si>
  <si>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</si>
  <si>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</si>
  <si>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</si>
  <si>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</si>
  <si>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</si>
  <si>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</si>
  <si>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</si>
  <si>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</si>
  <si>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</si>
  <si>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</si>
  <si>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</si>
  <si>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</si>
  <si>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</si>
  <si>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</si>
  <si>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</si>
  <si>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</si>
  <si>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</si>
  <si>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</si>
  <si>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</si>
  <si>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</si>
  <si>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</si>
  <si>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</si>
  <si>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</si>
  <si>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</si>
  <si>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</si>
  <si>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</si>
  <si>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</si>
  <si>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</si>
  <si>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</si>
  <si>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</si>
  <si>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</si>
  <si>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</si>
  <si>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</si>
  <si>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</si>
  <si>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</si>
  <si>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</si>
  <si>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</si>
  <si>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</si>
  <si>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</si>
  <si>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</si>
  <si>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</si>
  <si>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</si>
  <si>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</si>
  <si>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</si>
  <si>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</si>
  <si>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</si>
  <si>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</si>
  <si>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</si>
  <si>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</si>
  <si>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</si>
  <si>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</si>
  <si>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</si>
  <si>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</si>
  <si>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</si>
  <si>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</si>
  <si>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</si>
  <si>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</si>
  <si>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</si>
  <si>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</si>
  <si>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</si>
  <si>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</si>
  <si>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</si>
  <si>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</si>
  <si>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</si>
  <si>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</si>
  <si>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</si>
  <si>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</si>
  <si>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</si>
  <si>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</si>
  <si>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</si>
  <si>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</si>
  <si>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</si>
  <si>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</si>
  <si>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</si>
  <si>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</si>
  <si>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</si>
  <si>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</si>
  <si>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</si>
  <si>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</si>
  <si>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</si>
  <si>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</si>
  <si>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</si>
  <si>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</si>
  <si>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</si>
  <si>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</si>
  <si>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</si>
  <si>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</si>
  <si>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</si>
  <si>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</si>
  <si>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</si>
  <si>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</si>
  <si>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</si>
  <si>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</si>
  <si>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</si>
  <si>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</si>
  <si>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</si>
  <si>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</si>
  <si>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</si>
  <si>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</si>
  <si>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</si>
  <si>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</si>
  <si>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</si>
  <si>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</si>
  <si>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</si>
  <si>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</si>
  <si>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</si>
  <si>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</si>
  <si>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</si>
  <si>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</si>
  <si>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</si>
  <si>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</si>
  <si>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</si>
  <si>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</si>
  <si>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</si>
  <si>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</si>
  <si>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</si>
  <si>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</si>
  <si>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</si>
  <si>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</si>
  <si>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</si>
  <si>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</si>
  <si>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</si>
  <si>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</si>
  <si>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</si>
  <si>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</si>
  <si>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</si>
  <si>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</si>
  <si>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</si>
  <si>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</si>
  <si>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</si>
  <si>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</si>
  <si>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</si>
  <si>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</si>
  <si>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</si>
  <si>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</si>
  <si>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</si>
  <si>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</si>
  <si>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</si>
  <si>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</si>
  <si>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</si>
  <si>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</si>
  <si>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</si>
  <si>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</si>
  <si>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</si>
  <si>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</si>
  <si>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</si>
  <si>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</si>
  <si>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</si>
  <si>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</si>
  <si>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</si>
  <si>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</si>
  <si>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</si>
  <si>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</si>
  <si>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</si>
  <si>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</si>
  <si>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</si>
  <si>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</si>
  <si>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</si>
  <si>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</si>
  <si>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</si>
  <si>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</si>
  <si>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</si>
  <si>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</si>
  <si>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</si>
  <si>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</si>
  <si>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</si>
  <si>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</si>
  <si>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</si>
  <si>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</si>
  <si>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</si>
  <si>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</si>
  <si>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</si>
  <si>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</si>
  <si>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</si>
  <si>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</si>
  <si>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</si>
  <si>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</si>
  <si>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</si>
  <si>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</si>
  <si>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</si>
  <si>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</si>
  <si>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</si>
  <si>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</si>
  <si>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</si>
  <si>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</si>
  <si>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</si>
  <si>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</si>
  <si>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</si>
  <si>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</si>
  <si>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</si>
  <si>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</si>
  <si>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</si>
  <si>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</si>
  <si>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</si>
  <si>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</si>
  <si>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</si>
  <si>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</si>
  <si>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</si>
  <si>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</si>
  <si>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</si>
  <si>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</si>
  <si>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</si>
  <si>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</si>
  <si>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</si>
  <si>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</si>
  <si>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</si>
  <si>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</si>
  <si>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</si>
  <si>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</si>
  <si>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</si>
  <si>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</si>
  <si>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</si>
  <si>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</si>
  <si>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</si>
  <si>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</si>
  <si>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</si>
  <si>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</si>
  <si>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</si>
  <si>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</si>
  <si>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</si>
  <si>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</si>
  <si>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</si>
  <si>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</si>
  <si>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</si>
  <si>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</si>
  <si>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</si>
  <si>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</si>
  <si>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</si>
  <si>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</si>
  <si>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</si>
  <si>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</si>
  <si>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</si>
  <si>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</si>
  <si>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</si>
  <si>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</si>
  <si>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</si>
  <si>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</si>
  <si>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</si>
  <si>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</si>
  <si>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</si>
  <si>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</si>
  <si>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</si>
  <si>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</si>
  <si>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</si>
  <si>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</si>
  <si>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</si>
  <si>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</si>
  <si>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</si>
  <si>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</si>
  <si>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</si>
  <si>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</si>
  <si>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</si>
  <si>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</si>
  <si>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</si>
  <si>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</si>
  <si>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</si>
  <si>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</si>
  <si>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</si>
  <si>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</si>
  <si>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</si>
  <si>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</si>
  <si>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</si>
  <si>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</si>
  <si>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</si>
  <si>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</si>
  <si>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</si>
  <si>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</si>
  <si>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</si>
  <si>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</si>
  <si>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</si>
  <si>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</si>
  <si>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</si>
  <si>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</si>
  <si>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</si>
  <si>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</si>
  <si>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</si>
  <si>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</si>
  <si>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</si>
  <si>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</si>
  <si>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</si>
  <si>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</si>
  <si>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</si>
  <si>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</si>
  <si>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</si>
  <si>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</si>
  <si>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</si>
  <si>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</si>
  <si>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</si>
  <si>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</si>
  <si>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</si>
  <si>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</si>
  <si>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</si>
  <si>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</si>
  <si>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</si>
  <si>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</si>
  <si>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</si>
  <si>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</si>
  <si>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</si>
  <si>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</si>
  <si>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</si>
  <si>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</si>
  <si>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</si>
  <si>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</si>
  <si>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</si>
  <si>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</si>
  <si>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</si>
  <si>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</si>
  <si>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</si>
  <si>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</si>
  <si>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</si>
  <si>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</si>
  <si>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</si>
  <si>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</si>
  <si>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</si>
  <si>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</si>
  <si>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</si>
  <si>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</si>
  <si>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</si>
  <si>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</si>
  <si>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</si>
  <si>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</si>
  <si>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</si>
  <si>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</si>
  <si>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</si>
  <si>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</si>
  <si>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</si>
  <si>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</si>
  <si>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</si>
  <si>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</si>
  <si>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</si>
  <si>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</si>
  <si>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</si>
  <si>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</si>
  <si>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</si>
  <si>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</si>
  <si>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</si>
  <si>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</si>
  <si>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</si>
  <si>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</si>
  <si>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</si>
  <si>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</si>
  <si>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</si>
  <si>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</si>
  <si>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</si>
  <si>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</si>
  <si>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</si>
  <si>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</si>
  <si>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</si>
  <si>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</si>
  <si>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</si>
  <si>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</si>
  <si>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</si>
  <si>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</si>
  <si>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</si>
  <si>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</si>
  <si>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</si>
  <si>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</si>
  <si>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</si>
  <si>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</si>
  <si>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</si>
  <si>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</si>
  <si>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</si>
  <si>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</si>
  <si>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</si>
  <si>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</si>
  <si>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</si>
  <si>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</si>
  <si>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</si>
  <si>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</si>
  <si>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</si>
  <si>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</si>
  <si>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</si>
  <si>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</si>
  <si>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</si>
  <si>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</si>
  <si>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</si>
  <si>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</si>
  <si>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</si>
  <si>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</si>
  <si>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</si>
  <si>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</si>
  <si>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</si>
  <si>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</si>
  <si>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</si>
  <si>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</si>
  <si>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</si>
  <si>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</si>
  <si>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</si>
  <si>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</si>
  <si>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</si>
  <si>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</si>
  <si>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</si>
  <si>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</si>
  <si>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</si>
  <si>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</si>
  <si>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</si>
  <si>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</si>
  <si>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</si>
  <si>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</si>
  <si>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</si>
  <si>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</si>
  <si>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</si>
  <si>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</si>
  <si>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</si>
  <si>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</si>
  <si>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</si>
  <si>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</si>
  <si>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</si>
  <si>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</si>
  <si>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</si>
  <si>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</si>
  <si>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</si>
  <si>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</si>
  <si>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</si>
  <si>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</si>
  <si>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</si>
  <si>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</si>
  <si>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</si>
  <si>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</si>
  <si>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</si>
  <si>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</si>
  <si>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</si>
  <si>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</si>
  <si>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</si>
  <si>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</si>
  <si>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</si>
  <si>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</si>
  <si>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</si>
  <si>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</si>
  <si>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</si>
  <si>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</si>
  <si>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</si>
  <si>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</si>
  <si>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</si>
  <si>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</si>
  <si>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</si>
  <si>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</si>
  <si>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</si>
  <si>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</si>
  <si>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</si>
  <si>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</si>
  <si>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</si>
  <si>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</si>
  <si>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</si>
  <si>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</si>
  <si>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</si>
  <si>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</si>
  <si>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</si>
  <si>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</si>
  <si>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</si>
  <si>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</si>
  <si>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</si>
  <si>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</si>
  <si>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</si>
  <si>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</si>
  <si>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</si>
  <si>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</si>
  <si>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</si>
  <si>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</si>
  <si>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</si>
  <si>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</si>
  <si>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</si>
  <si>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</si>
  <si>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</si>
  <si>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</si>
  <si>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</si>
  <si>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</si>
  <si>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</si>
  <si>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</si>
  <si>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</si>
  <si>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</si>
  <si>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</si>
  <si>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</si>
  <si>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</si>
  <si>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</si>
  <si>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</si>
  <si>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</si>
  <si>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</si>
  <si>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</si>
  <si>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</si>
  <si>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</si>
  <si>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</si>
  <si>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</si>
  <si>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</si>
  <si>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</si>
  <si>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</si>
  <si>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</si>
  <si>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</si>
  <si>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</si>
  <si>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</si>
  <si>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</si>
  <si>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</si>
  <si>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</si>
  <si>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</si>
  <si>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</si>
  <si>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</si>
  <si>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</si>
  <si>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</si>
  <si>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</si>
  <si>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</si>
  <si>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</si>
  <si>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</si>
  <si>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</si>
  <si>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</si>
  <si>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</si>
  <si>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</si>
  <si>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</si>
  <si>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</si>
  <si>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</si>
  <si>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</si>
  <si>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</si>
  <si>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</si>
  <si>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</si>
  <si>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</si>
  <si>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</si>
  <si>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</si>
  <si>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</si>
  <si>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</si>
  <si>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</si>
  <si>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</si>
  <si>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</si>
  <si>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</si>
  <si>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</si>
  <si>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</si>
  <si>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</si>
  <si>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</si>
  <si>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</si>
  <si>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</si>
  <si>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</si>
  <si>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</si>
  <si>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</si>
  <si>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</si>
  <si>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</si>
  <si>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</si>
  <si>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</si>
  <si>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</si>
  <si>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</si>
  <si>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</si>
  <si>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</si>
  <si>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</si>
  <si>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</si>
  <si>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</si>
  <si>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</si>
  <si>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</si>
  <si>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</si>
  <si>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</si>
  <si>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</si>
  <si>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</si>
  <si>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</si>
  <si>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</si>
  <si>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</si>
  <si>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</si>
  <si>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</si>
  <si>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</si>
  <si>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</si>
  <si>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</si>
  <si>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</si>
  <si>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</si>
  <si>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</si>
  <si>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</si>
  <si>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</si>
  <si>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</si>
  <si>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</si>
  <si>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</si>
  <si>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</si>
  <si>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</si>
  <si>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</si>
  <si>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</si>
  <si>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</si>
  <si>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</si>
  <si>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</si>
  <si>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</si>
  <si>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</si>
  <si>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</si>
  <si>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</si>
  <si>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</si>
  <si>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</si>
  <si>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</si>
  <si>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</si>
  <si>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</si>
  <si>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</si>
  <si>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</si>
  <si>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</si>
  <si>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</si>
  <si>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</si>
  <si>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</si>
  <si>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</si>
  <si>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</si>
  <si>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</si>
  <si>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</si>
  <si>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</si>
  <si>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</si>
  <si>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</si>
  <si>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</si>
  <si>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</si>
  <si>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</si>
  <si>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</si>
  <si>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</si>
  <si>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</si>
  <si>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</si>
  <si>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</si>
  <si>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</si>
  <si>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</si>
  <si>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</si>
  <si>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</si>
  <si>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</si>
  <si>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</si>
  <si>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</si>
  <si>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</si>
  <si>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</si>
  <si>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</si>
  <si>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</si>
  <si>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</si>
  <si>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</si>
  <si>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</si>
  <si>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</si>
  <si>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</si>
  <si>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</si>
  <si>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</si>
  <si>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</si>
  <si>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</si>
  <si>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</si>
  <si>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</si>
  <si>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</si>
  <si>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</si>
  <si>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</si>
  <si>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</si>
  <si>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</si>
  <si>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</si>
  <si>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</si>
  <si>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</si>
  <si>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</si>
  <si>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</si>
  <si>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</si>
  <si>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</si>
  <si>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</si>
  <si>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</si>
  <si>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</si>
  <si>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</si>
  <si>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</si>
  <si>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</si>
  <si>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</si>
  <si>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</si>
  <si>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</si>
  <si>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</si>
  <si>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</si>
  <si>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</si>
  <si>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</si>
  <si>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</si>
  <si>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</si>
  <si>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</si>
  <si>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</si>
  <si>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</si>
  <si>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</si>
  <si>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</si>
  <si>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</si>
  <si>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</si>
  <si>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</si>
  <si>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</si>
  <si>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</si>
  <si>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</si>
  <si>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</si>
  <si>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</si>
  <si>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</si>
  <si>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</si>
  <si>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</si>
  <si>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</si>
  <si>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</si>
  <si>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</si>
  <si>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</si>
  <si>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</si>
  <si>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</si>
  <si>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</si>
  <si>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</si>
  <si>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</si>
  <si>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</si>
  <si>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</si>
  <si>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</si>
  <si>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</si>
  <si>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</si>
  <si>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</si>
  <si>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</si>
  <si>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</si>
  <si>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</si>
  <si>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</si>
  <si>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</si>
  <si>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</si>
  <si>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</si>
  <si>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</si>
  <si>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</si>
  <si>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</si>
  <si>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</si>
  <si>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</si>
  <si>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</si>
  <si>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</si>
  <si>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</si>
  <si>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</si>
  <si>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</si>
  <si>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</si>
  <si>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</si>
  <si>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</si>
  <si>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</si>
  <si>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</si>
  <si>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</si>
  <si>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</si>
  <si>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</si>
  <si>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</si>
  <si>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</si>
  <si>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</si>
  <si>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</si>
  <si>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</si>
  <si>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</si>
  <si>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</si>
  <si>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</si>
  <si>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</si>
  <si>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</si>
  <si>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</si>
  <si>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</si>
  <si>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</si>
  <si>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</si>
  <si>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</si>
  <si>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</si>
  <si>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</si>
  <si>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</si>
  <si>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</si>
  <si>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</si>
  <si>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</si>
  <si>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</si>
  <si>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</si>
  <si>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</si>
  <si>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</si>
  <si>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</si>
  <si>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</si>
  <si>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</si>
  <si>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</si>
  <si>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</si>
  <si>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</si>
  <si>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</si>
  <si>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</si>
  <si>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</si>
  <si>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</si>
  <si>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</si>
  <si>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</si>
  <si>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</si>
  <si>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</si>
  <si>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</si>
  <si>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</si>
  <si>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</si>
  <si>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</si>
  <si>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</si>
  <si>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</si>
  <si>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</si>
  <si>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</si>
  <si>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</si>
  <si>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</si>
  <si>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</si>
  <si>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</si>
  <si>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</si>
  <si>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</si>
  <si>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</si>
  <si>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</si>
  <si>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</si>
  <si>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</si>
  <si>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</si>
  <si>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</si>
  <si>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</si>
  <si>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</si>
  <si>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</si>
  <si>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</si>
  <si>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</si>
  <si>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</si>
  <si>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</si>
  <si>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</si>
  <si>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</si>
  <si>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</si>
  <si>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</si>
  <si>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</si>
  <si>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</si>
  <si>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</si>
  <si>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</si>
  <si>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</si>
  <si>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</si>
  <si>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</si>
  <si>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</si>
  <si>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</si>
  <si>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</si>
  <si>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</si>
  <si>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</si>
  <si>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</si>
  <si>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</si>
  <si>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</si>
  <si>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</si>
  <si>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</si>
  <si>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</si>
  <si>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</si>
  <si>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</si>
  <si>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</si>
  <si>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</si>
  <si>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</si>
  <si>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</si>
  <si>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</si>
  <si>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</si>
  <si>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</si>
  <si>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</si>
  <si>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</si>
  <si>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</si>
  <si>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</si>
  <si>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</si>
  <si>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</si>
  <si>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</si>
  <si>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</si>
  <si>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</si>
  <si>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</si>
  <si>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</si>
  <si>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</si>
  <si>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</si>
  <si>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</si>
  <si>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</si>
  <si>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</si>
  <si>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</si>
  <si>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</si>
  <si>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</si>
  <si>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</si>
  <si>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</si>
  <si>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</si>
  <si>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</si>
  <si>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</si>
  <si>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</si>
  <si>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</si>
  <si>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</si>
  <si>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</si>
  <si>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</si>
  <si>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</si>
  <si>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</si>
  <si>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</si>
  <si>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</si>
  <si>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</si>
  <si>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</si>
  <si>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</si>
  <si>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</si>
  <si>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</si>
  <si>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</si>
  <si>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</si>
  <si>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</si>
  <si>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</si>
  <si>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</si>
  <si>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</si>
  <si>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</si>
  <si>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</si>
  <si>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</si>
  <si>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</si>
  <si>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</si>
  <si>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</si>
  <si>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</si>
  <si>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</si>
  <si>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</si>
  <si>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</si>
  <si>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</si>
  <si>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</si>
  <si>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</si>
  <si>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</si>
  <si>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</si>
  <si>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</si>
  <si>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</si>
  <si>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</si>
  <si>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</si>
  <si>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</si>
  <si>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</si>
  <si>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</si>
  <si>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</si>
  <si>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</si>
  <si>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</si>
  <si>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</si>
  <si>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</si>
  <si>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</si>
  <si>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</si>
  <si>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</si>
  <si>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</si>
  <si>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</si>
  <si>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</si>
  <si>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</si>
  <si>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</si>
  <si>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</si>
  <si>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</si>
  <si>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</si>
  <si>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</si>
  <si>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</si>
  <si>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</si>
  <si>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</si>
  <si>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</si>
  <si>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</si>
  <si>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</si>
  <si>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</si>
  <si>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</si>
  <si>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</si>
  <si>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</si>
  <si>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</si>
  <si>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</si>
  <si>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</si>
  <si>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</si>
  <si>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</si>
  <si>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</si>
  <si>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</si>
  <si>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</si>
  <si>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</si>
  <si>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</si>
  <si>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</si>
  <si>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</si>
  <si>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</si>
  <si>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</si>
  <si>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</si>
  <si>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</si>
  <si>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</si>
  <si>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</si>
  <si>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</si>
  <si>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</si>
  <si>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</si>
  <si>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</si>
  <si>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</si>
  <si>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</si>
  <si>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</si>
  <si>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</si>
  <si>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</si>
  <si>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</si>
  <si>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</si>
  <si>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</si>
  <si>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</si>
  <si>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</si>
  <si>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</si>
  <si>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</si>
  <si>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</si>
  <si>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</si>
  <si>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</si>
  <si>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</si>
  <si>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</si>
  <si>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</si>
  <si>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</si>
  <si>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</si>
  <si>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</si>
  <si>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</si>
  <si>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</si>
  <si>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</si>
  <si>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</si>
  <si>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</si>
  <si>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</si>
  <si>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</si>
  <si>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</si>
  <si>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</si>
  <si>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</si>
  <si>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</si>
  <si>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</si>
  <si>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</si>
  <si>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</si>
  <si>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</si>
  <si>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</si>
  <si>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</si>
  <si>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</si>
  <si>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</si>
  <si>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</si>
  <si>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</si>
  <si>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</si>
  <si>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</si>
  <si>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</si>
  <si>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</si>
  <si>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</si>
  <si>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</si>
  <si>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</si>
  <si>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</si>
  <si>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</si>
  <si>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</si>
  <si>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</si>
  <si>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</si>
  <si>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</si>
  <si>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</si>
  <si>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</si>
  <si>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</si>
  <si>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</si>
  <si>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</si>
  <si>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</si>
  <si>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</si>
  <si>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</si>
  <si>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</si>
  <si>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</si>
  <si>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</si>
  <si>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</si>
  <si>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</si>
  <si>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</si>
  <si>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</si>
  <si>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</si>
  <si>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</si>
  <si>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</si>
  <si>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</si>
  <si>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</si>
  <si>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</si>
  <si>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</si>
  <si>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</si>
  <si>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</si>
  <si>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</si>
  <si>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</si>
  <si>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</si>
  <si>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</si>
  <si>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</si>
  <si>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</si>
  <si>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</si>
  <si>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</si>
  <si>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</si>
  <si>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</si>
  <si>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</si>
  <si>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</si>
  <si>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</si>
  <si>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</si>
  <si>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</si>
  <si>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</si>
  <si>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</si>
  <si>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</si>
  <si>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</si>
  <si>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</si>
  <si>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</si>
  <si>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</si>
  <si>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</si>
  <si>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</si>
  <si>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</si>
  <si>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</si>
  <si>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</si>
  <si>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</si>
  <si>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</si>
  <si>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</si>
  <si>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</si>
  <si>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</si>
  <si>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</si>
  <si>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</si>
  <si>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</si>
  <si>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</si>
  <si>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</si>
  <si>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</si>
  <si>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</si>
  <si>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</si>
  <si>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</si>
  <si>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</si>
  <si>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</si>
  <si>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</si>
  <si>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</si>
  <si>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</si>
  <si>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</si>
  <si>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</si>
  <si>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</si>
  <si>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</si>
  <si>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</si>
  <si>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</si>
  <si>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</si>
  <si>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</si>
  <si>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</si>
  <si>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</si>
  <si>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</si>
  <si>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</si>
  <si>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</si>
  <si>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</si>
  <si>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</si>
  <si>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</si>
  <si>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</si>
  <si>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</si>
  <si>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</si>
  <si>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</si>
  <si>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</si>
  <si>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</si>
  <si>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</si>
  <si>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</si>
  <si>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</si>
  <si>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</si>
  <si>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</si>
  <si>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</si>
  <si>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</si>
  <si>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</si>
  <si>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</si>
  <si>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</si>
  <si>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</si>
  <si>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</si>
  <si>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</si>
  <si>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</si>
  <si>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</si>
  <si>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</si>
  <si>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</si>
  <si>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</si>
  <si>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</si>
  <si>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</si>
  <si>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</si>
  <si>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</si>
  <si>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</si>
  <si>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</si>
  <si>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</si>
  <si>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</si>
  <si>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</si>
  <si>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</si>
  <si>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</si>
  <si>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</si>
  <si>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</si>
  <si>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</si>
  <si>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</si>
  <si>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</si>
  <si>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</si>
  <si>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</si>
  <si>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</si>
  <si>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</si>
  <si>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</si>
  <si>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</si>
  <si>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</si>
  <si>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</si>
  <si>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</si>
  <si>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</si>
  <si>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</si>
  <si>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</si>
  <si>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</si>
  <si>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</si>
  <si>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</si>
  <si>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</si>
  <si>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</si>
  <si>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</si>
  <si>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</si>
  <si>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</si>
  <si>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</si>
  <si>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</si>
  <si>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</si>
  <si>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</si>
  <si>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</si>
  <si>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</si>
  <si>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</si>
  <si>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</si>
  <si>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</si>
  <si>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</si>
  <si>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</si>
  <si>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</si>
  <si>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</si>
  <si>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</si>
  <si>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</si>
  <si>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</si>
  <si>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</si>
  <si>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</si>
  <si>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</si>
  <si>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</si>
  <si>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</si>
  <si>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</si>
  <si>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</si>
  <si>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</si>
  <si>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</si>
  <si>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</si>
  <si>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</si>
  <si>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</si>
  <si>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</si>
  <si>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</si>
  <si>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</si>
  <si>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</si>
  <si>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</si>
  <si>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</si>
  <si>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</si>
  <si>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</si>
  <si>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</si>
  <si>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</si>
  <si>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</si>
  <si>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</si>
  <si>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</si>
  <si>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</si>
  <si>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</si>
  <si>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</si>
  <si>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</si>
  <si>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</si>
  <si>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</si>
  <si>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</si>
  <si>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</si>
  <si>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</si>
  <si>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</si>
  <si>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</si>
  <si>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</si>
  <si>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</si>
  <si>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</si>
  <si>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</si>
  <si>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</si>
  <si>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</si>
  <si>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</si>
  <si>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</si>
  <si>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</si>
  <si>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</si>
  <si>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</si>
  <si>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</si>
  <si>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</si>
  <si>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</si>
  <si>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</si>
  <si>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</si>
  <si>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</si>
  <si>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</si>
  <si>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</si>
  <si>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</si>
  <si>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</si>
  <si>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</si>
  <si>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</si>
  <si>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</si>
  <si>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</si>
  <si>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</si>
  <si>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</si>
  <si>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</si>
  <si>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</si>
  <si>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</si>
  <si>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</si>
  <si>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</si>
  <si>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</si>
  <si>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</si>
  <si>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</si>
  <si>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</si>
  <si>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</si>
  <si>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</si>
  <si>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</si>
  <si>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</si>
  <si>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</si>
  <si>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</si>
  <si>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</si>
  <si>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</si>
  <si>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</si>
  <si>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</si>
  <si>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</si>
  <si>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</si>
  <si>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</si>
  <si>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</si>
  <si>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</si>
  <si>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</si>
  <si>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</si>
  <si>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</si>
  <si>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</si>
  <si>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</si>
  <si>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</si>
  <si>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</si>
  <si>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</si>
  <si>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</si>
  <si>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</si>
  <si>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</si>
  <si>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</si>
  <si>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</si>
  <si>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</si>
  <si>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</si>
  <si>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</si>
  <si>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</si>
  <si>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</si>
  <si>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</si>
  <si>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</si>
  <si>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</si>
  <si>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</si>
  <si>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</si>
  <si>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</si>
  <si>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</si>
  <si>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</si>
  <si>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</si>
  <si>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</si>
  <si>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</si>
  <si>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</si>
  <si>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</si>
  <si>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</si>
  <si>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</si>
  <si>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</si>
  <si>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</si>
  <si>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</si>
  <si>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</si>
  <si>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</si>
  <si>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</si>
  <si>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</si>
  <si>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</si>
  <si>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</si>
  <si>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</si>
  <si>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</si>
  <si>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</si>
  <si>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</si>
  <si>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</si>
  <si>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</si>
  <si>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</si>
  <si>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</si>
  <si>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</si>
  <si>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</si>
  <si>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</si>
  <si>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</si>
  <si>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</si>
  <si>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</si>
  <si>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</si>
  <si>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</si>
  <si>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</si>
  <si>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</si>
  <si>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</si>
  <si>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</si>
  <si>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</si>
  <si>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</si>
  <si>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</si>
  <si>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</si>
  <si>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</si>
  <si>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</si>
  <si>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</si>
  <si>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</si>
  <si>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</si>
  <si>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</si>
  <si>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</si>
  <si>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</si>
  <si>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</si>
  <si>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</si>
  <si>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</si>
  <si>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</si>
  <si>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</si>
  <si>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</si>
  <si>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</si>
  <si>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</si>
  <si>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</si>
  <si>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</si>
  <si>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</si>
  <si>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</si>
  <si>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</si>
  <si>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</si>
  <si>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</si>
  <si>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</si>
  <si>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</si>
  <si>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</si>
  <si>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</si>
  <si>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</si>
  <si>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</si>
  <si>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</si>
  <si>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</si>
  <si>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</si>
  <si>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</si>
  <si>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</si>
  <si>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</si>
  <si>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</si>
  <si>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</si>
  <si>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</si>
  <si>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</si>
  <si>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</si>
  <si>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</si>
  <si>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</si>
  <si>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</si>
  <si>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</si>
  <si>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</si>
  <si>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</si>
  <si>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</si>
  <si>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</si>
  <si>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</si>
  <si>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</si>
  <si>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</si>
  <si>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</si>
  <si>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</si>
  <si>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</si>
  <si>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</si>
  <si>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</si>
  <si>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</si>
  <si>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</si>
  <si>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</si>
  <si>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</si>
  <si>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</si>
  <si>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</si>
  <si>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</si>
  <si>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</si>
  <si>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</si>
  <si>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</si>
  <si>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</si>
  <si>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</si>
  <si>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</si>
  <si>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</si>
  <si>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</si>
  <si>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</si>
  <si>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</si>
  <si>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</si>
  <si>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</si>
  <si>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</si>
  <si>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</si>
  <si>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</si>
  <si>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</si>
  <si>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</si>
  <si>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</si>
  <si>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</si>
  <si>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</si>
  <si>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</si>
  <si>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</si>
  <si>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</si>
  <si>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</si>
  <si>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</si>
  <si>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</si>
  <si>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</si>
  <si>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</si>
  <si>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</si>
  <si>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</si>
  <si>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</si>
  <si>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</si>
  <si>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</si>
  <si>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</si>
  <si>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</si>
  <si>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</si>
  <si>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</si>
  <si>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</si>
  <si>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</si>
  <si>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</si>
  <si>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</si>
  <si>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</si>
  <si>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</si>
  <si>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</si>
  <si>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</si>
  <si>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</si>
  <si>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</si>
  <si>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</si>
  <si>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</si>
  <si>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</si>
  <si>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</si>
  <si>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</si>
  <si>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</si>
  <si>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</si>
  <si>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</si>
  <si>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</si>
  <si>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</si>
  <si>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</si>
  <si>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</si>
  <si>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</si>
  <si>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</si>
  <si>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</si>
  <si>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</si>
  <si>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</si>
  <si>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</si>
  <si>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</si>
  <si>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</si>
  <si>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</si>
  <si>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</si>
  <si>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</si>
  <si>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</si>
  <si>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</si>
  <si>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</si>
  <si>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</si>
  <si>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</si>
  <si>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</si>
  <si>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</si>
  <si>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</si>
  <si>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</si>
  <si>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</si>
  <si>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</si>
  <si>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</si>
  <si>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</si>
  <si>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</si>
  <si>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</si>
  <si>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</si>
  <si>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</si>
  <si>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</si>
  <si>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</si>
  <si>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</si>
  <si>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</si>
  <si>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</si>
  <si>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</si>
  <si>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</si>
  <si>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</si>
  <si>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</si>
  <si>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</si>
  <si>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</si>
  <si>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</si>
  <si>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</si>
  <si>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</si>
  <si>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</si>
  <si>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</si>
  <si>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</si>
  <si>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</si>
  <si>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</si>
  <si>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</si>
  <si>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</si>
  <si>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</si>
  <si>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</si>
  <si>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</si>
  <si>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</si>
  <si>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</si>
  <si>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</si>
  <si>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</si>
  <si>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</si>
  <si>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</si>
  <si>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</si>
  <si>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</si>
  <si>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</si>
  <si>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</si>
  <si>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</si>
  <si>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</si>
  <si>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</si>
  <si>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</si>
  <si>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</si>
  <si>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</si>
  <si>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</si>
  <si>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</si>
  <si>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</si>
  <si>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</si>
  <si>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</si>
  <si>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</si>
  <si>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</si>
  <si>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</si>
  <si>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</si>
  <si>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</si>
  <si>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</si>
  <si>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</si>
  <si>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</si>
  <si>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</si>
  <si>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</si>
  <si>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</si>
  <si>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</si>
  <si>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</si>
  <si>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</si>
  <si>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</si>
  <si>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</si>
  <si>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</si>
  <si>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</si>
  <si>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</si>
  <si>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</si>
  <si>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</si>
  <si>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</si>
  <si>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</si>
  <si>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</si>
  <si>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</si>
  <si>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</si>
  <si>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</si>
  <si>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</si>
  <si>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</si>
  <si>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</si>
  <si>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</si>
  <si>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</si>
  <si>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</si>
  <si>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</si>
  <si>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</si>
  <si>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</si>
  <si>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</si>
  <si>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</si>
  <si>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</si>
  <si>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</si>
  <si>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</si>
  <si>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</si>
  <si>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</si>
  <si>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</si>
  <si>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</si>
  <si>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</si>
  <si>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</si>
  <si>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</si>
  <si>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</si>
  <si>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</si>
  <si>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</si>
  <si>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</si>
  <si>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</si>
  <si>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</si>
  <si>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</si>
  <si>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</si>
  <si>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</si>
  <si>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</si>
  <si>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</si>
  <si>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</si>
  <si>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</si>
  <si>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</si>
  <si>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</si>
  <si>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</si>
  <si>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</si>
  <si>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</si>
  <si>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</si>
  <si>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</si>
  <si>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</si>
  <si>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</si>
  <si>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</si>
  <si>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</si>
  <si>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</si>
  <si>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</si>
  <si>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</si>
  <si>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</si>
  <si>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</si>
  <si>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</si>
  <si>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</si>
  <si>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</si>
  <si>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</si>
  <si>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</si>
  <si>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</si>
  <si>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</si>
  <si>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</si>
  <si>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</si>
  <si>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</si>
  <si>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</si>
  <si>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</si>
  <si>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</si>
  <si>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</si>
  <si>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</si>
  <si>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</si>
  <si>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</si>
  <si>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</si>
  <si>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</si>
  <si>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</si>
  <si>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</si>
  <si>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</si>
  <si>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</si>
  <si>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</si>
  <si>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</si>
  <si>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</si>
  <si>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</si>
  <si>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</si>
  <si>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</si>
  <si>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</si>
  <si>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</si>
  <si>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</si>
  <si>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</si>
  <si>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</si>
  <si>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</si>
  <si>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</si>
  <si>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</si>
  <si>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</si>
  <si>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</si>
  <si>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</si>
  <si>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</si>
  <si>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</si>
  <si>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</si>
  <si>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</si>
  <si>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</si>
  <si>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</si>
  <si>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</si>
  <si>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</si>
  <si>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</si>
  <si>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</si>
  <si>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</si>
  <si>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</si>
  <si>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</si>
  <si>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</si>
  <si>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</si>
  <si>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</si>
  <si>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</si>
  <si>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</si>
  <si>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</si>
  <si>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</si>
  <si>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</si>
  <si>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</si>
  <si>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</si>
  <si>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</si>
  <si>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</si>
  <si>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</si>
  <si>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</si>
  <si>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</si>
  <si>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</si>
  <si>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</si>
  <si>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</si>
  <si>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</si>
  <si>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</si>
  <si>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</si>
  <si>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</si>
  <si>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</si>
  <si>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</si>
  <si>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</si>
  <si>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</si>
  <si>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</si>
  <si>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</si>
  <si>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</si>
  <si>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</si>
  <si>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</si>
  <si>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</si>
  <si>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</si>
  <si>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</si>
  <si>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</si>
  <si>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</si>
  <si>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</si>
  <si>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</si>
  <si>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</si>
  <si>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</si>
  <si>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</si>
  <si>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</si>
  <si>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</si>
  <si>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</si>
  <si>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</si>
  <si>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</si>
  <si>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</si>
  <si>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</si>
  <si>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</si>
  <si>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</si>
  <si>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</si>
  <si>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</si>
  <si>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</si>
  <si>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</si>
  <si>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</si>
  <si>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</si>
  <si>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</si>
  <si>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</si>
  <si>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</si>
  <si>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</si>
  <si>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</si>
  <si>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</si>
  <si>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</si>
  <si>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</si>
  <si>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</si>
  <si>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</si>
  <si>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</si>
  <si>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</si>
  <si>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</si>
  <si>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</si>
  <si>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</si>
  <si>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</si>
  <si>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</si>
  <si>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</si>
  <si>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</si>
  <si>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</si>
  <si>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</si>
  <si>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</si>
  <si>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</si>
  <si>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</si>
  <si>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</si>
  <si>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</si>
  <si>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</si>
  <si>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</si>
  <si>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</si>
  <si>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</si>
  <si>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</si>
  <si>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</si>
  <si>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</si>
  <si>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</si>
  <si>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</si>
  <si>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</si>
  <si>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</si>
  <si>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</si>
  <si>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</si>
  <si>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</si>
  <si>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</si>
  <si>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</si>
  <si>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</si>
  <si>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</si>
  <si>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</si>
  <si>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</si>
  <si>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</si>
  <si>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</si>
  <si>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</si>
  <si>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</si>
  <si>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</si>
  <si>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</si>
  <si>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</si>
  <si>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</si>
  <si>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</si>
  <si>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</si>
  <si>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</si>
  <si>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</si>
  <si>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</si>
  <si>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</si>
  <si>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</si>
  <si>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</si>
  <si>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</si>
  <si>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</si>
  <si>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</si>
  <si>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</si>
  <si>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</si>
  <si>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</si>
  <si>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</si>
  <si>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</si>
  <si>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</si>
  <si>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</si>
  <si>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</si>
  <si>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</si>
  <si>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</si>
  <si>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</si>
  <si>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</si>
  <si>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</si>
  <si>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</si>
  <si>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</si>
  <si>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</si>
  <si>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</si>
  <si>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</si>
  <si>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</si>
  <si>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</si>
  <si>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</si>
  <si>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</si>
  <si>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</si>
  <si>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</si>
  <si>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</si>
  <si>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</si>
  <si>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</si>
  <si>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</si>
  <si>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</si>
  <si>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</si>
  <si>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</si>
  <si>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</si>
  <si>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</si>
  <si>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</si>
  <si>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</si>
  <si>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</si>
  <si>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</si>
  <si>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</si>
  <si>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</si>
  <si>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</si>
  <si>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</si>
  <si>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</si>
  <si>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</si>
  <si>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</si>
  <si>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</si>
  <si>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</si>
  <si>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</si>
  <si>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</si>
  <si>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</si>
  <si>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</si>
  <si>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</si>
  <si>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</si>
  <si>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</si>
  <si>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</si>
  <si>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</si>
  <si>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</si>
  <si>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</si>
  <si>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</si>
  <si>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</si>
  <si>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</si>
  <si>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</si>
  <si>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</si>
  <si>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</si>
  <si>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</si>
  <si>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</si>
  <si>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</si>
  <si>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</si>
  <si>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</si>
  <si>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</si>
  <si>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</si>
  <si>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</si>
  <si>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</si>
  <si>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</si>
  <si>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</si>
  <si>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</si>
  <si>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</si>
  <si>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</si>
  <si>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</si>
  <si>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</si>
  <si>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</si>
  <si>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</si>
  <si>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</si>
  <si>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</si>
  <si>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</si>
  <si>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</si>
  <si>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</si>
  <si>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</si>
  <si>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</si>
  <si>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</si>
  <si>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</si>
  <si>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</si>
  <si>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</si>
  <si>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</si>
  <si>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</si>
  <si>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</si>
  <si>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</si>
  <si>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</si>
  <si>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</si>
  <si>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</si>
  <si>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</si>
  <si>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</si>
  <si>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</si>
  <si>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</si>
  <si>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</si>
  <si>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</si>
  <si>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</si>
  <si>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</si>
  <si>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</si>
  <si>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</si>
  <si>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</si>
  <si>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</si>
  <si>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</si>
  <si>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</si>
  <si>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</si>
  <si>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</si>
  <si>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</si>
  <si>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</si>
  <si>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</si>
  <si>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</si>
  <si>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</si>
  <si>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</si>
  <si>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</si>
  <si>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</si>
  <si>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</si>
  <si>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</si>
  <si>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</si>
  <si>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</si>
  <si>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</si>
  <si>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</si>
  <si>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</si>
  <si>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</si>
  <si>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</si>
  <si>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</si>
  <si>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</si>
  <si>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</si>
  <si>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</si>
  <si>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</si>
  <si>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</si>
  <si>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</si>
  <si>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</si>
  <si>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</si>
  <si>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</si>
  <si>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</si>
  <si>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</si>
  <si>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</si>
  <si>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</si>
  <si>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</si>
  <si>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</si>
  <si>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</si>
  <si>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</si>
  <si>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</si>
  <si>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</si>
  <si>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</si>
  <si>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</si>
  <si>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</si>
  <si>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</si>
  <si>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</si>
  <si>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</si>
  <si>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</si>
  <si>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</si>
  <si>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</si>
  <si>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</si>
  <si>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</si>
  <si>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</si>
  <si>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</si>
  <si>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</si>
  <si>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</si>
  <si>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</si>
  <si>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</si>
  <si>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</si>
  <si>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</si>
  <si>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</si>
  <si>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</si>
  <si>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</si>
  <si>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</si>
  <si>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</si>
  <si>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</si>
  <si>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</si>
  <si>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</si>
  <si>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</si>
  <si>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</si>
  <si>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</si>
  <si>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</si>
  <si>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</si>
  <si>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</si>
  <si>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</si>
  <si>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</si>
  <si>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</si>
  <si>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</si>
  <si>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</si>
  <si>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</si>
  <si>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</si>
  <si>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</si>
  <si>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</si>
  <si>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</si>
  <si>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</si>
  <si>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</si>
  <si>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</si>
  <si>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</si>
  <si>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</si>
  <si>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</si>
  <si>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</si>
  <si>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</si>
  <si>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</si>
  <si>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</si>
  <si>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</si>
  <si>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</si>
  <si>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</si>
  <si>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</si>
  <si>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</si>
  <si>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</si>
  <si>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</si>
  <si>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</si>
  <si>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</si>
  <si>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</si>
  <si>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</si>
  <si>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</si>
  <si>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</si>
  <si>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</si>
  <si>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</si>
  <si>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</si>
  <si>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</si>
  <si>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</si>
  <si>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</si>
  <si>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</si>
  <si>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</si>
  <si>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</si>
  <si>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</si>
  <si>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</si>
  <si>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</si>
  <si>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</si>
  <si>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</si>
  <si>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</si>
  <si>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</si>
  <si>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</si>
  <si>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</si>
  <si>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</si>
  <si>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</si>
  <si>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</si>
  <si>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</si>
  <si>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</si>
  <si>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</si>
  <si>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</si>
  <si>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</si>
  <si>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</si>
  <si>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</si>
  <si>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</si>
  <si>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</si>
  <si>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</si>
  <si>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</si>
  <si>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</si>
  <si>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</si>
  <si>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</si>
  <si>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</si>
  <si>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</si>
  <si>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</si>
  <si>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</si>
  <si>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</si>
  <si>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</si>
  <si>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</si>
  <si>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</si>
  <si>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</si>
  <si>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</si>
  <si>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</si>
  <si>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</si>
  <si>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</si>
  <si>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</si>
  <si>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</si>
  <si>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</si>
  <si>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</si>
  <si>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</si>
  <si>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</si>
  <si>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</si>
  <si>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</si>
  <si>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</si>
  <si>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</si>
  <si>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</si>
  <si>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</si>
  <si>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</si>
  <si>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</si>
  <si>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</si>
  <si>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</si>
  <si>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</si>
  <si>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</si>
  <si>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</si>
  <si>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</si>
  <si>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</si>
  <si>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</si>
  <si>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</si>
  <si>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</si>
  <si>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</si>
  <si>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</si>
  <si>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</si>
  <si>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</si>
  <si>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</si>
  <si>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</si>
  <si>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</si>
  <si>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</si>
  <si>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</si>
  <si>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</si>
  <si>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</si>
  <si>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</si>
  <si>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</si>
  <si>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</si>
  <si>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</si>
  <si>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</si>
  <si>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</si>
  <si>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</si>
  <si>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</si>
  <si>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</si>
  <si>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</si>
  <si>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</si>
  <si>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</si>
  <si>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</si>
  <si>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</si>
  <si>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</si>
  <si>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</si>
  <si>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</si>
  <si>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</si>
  <si>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</si>
  <si>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</si>
  <si>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</si>
  <si>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</si>
  <si>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</si>
  <si>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</si>
  <si>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</si>
  <si>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</si>
  <si>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</si>
  <si>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</si>
  <si>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</si>
  <si>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</si>
  <si>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</si>
  <si>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</si>
  <si>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</si>
  <si>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</si>
  <si>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</si>
  <si>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</si>
  <si>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</si>
  <si>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</si>
  <si>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</si>
  <si>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</si>
  <si>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</si>
  <si>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</si>
  <si>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</si>
  <si>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</si>
  <si>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</si>
  <si>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</si>
  <si>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</si>
  <si>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</si>
  <si>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</si>
  <si>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</si>
  <si>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</si>
  <si>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</si>
  <si>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</si>
  <si>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</si>
  <si>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</si>
  <si>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</si>
  <si>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</si>
  <si>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</si>
  <si>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</si>
  <si>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</si>
  <si>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</si>
  <si>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</si>
  <si>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</si>
  <si>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</si>
  <si>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</si>
  <si>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</si>
  <si>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</si>
  <si>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</si>
  <si>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</si>
  <si>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</si>
  <si>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</si>
  <si>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</si>
  <si>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</si>
  <si>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</si>
  <si>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</si>
  <si>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</si>
  <si>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</si>
  <si>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</si>
  <si>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</si>
  <si>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</si>
  <si>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</si>
  <si>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</si>
  <si>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</si>
  <si>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</si>
  <si>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</si>
  <si>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</si>
  <si>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</si>
  <si>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</si>
  <si>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</si>
  <si>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</si>
  <si>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</si>
  <si>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</si>
  <si>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</si>
  <si>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</si>
  <si>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</si>
  <si>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</si>
  <si>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</si>
  <si>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</si>
  <si>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</si>
  <si>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</si>
  <si>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</si>
  <si>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</si>
  <si>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</si>
  <si>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</si>
  <si>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</si>
  <si>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</si>
  <si>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</si>
  <si>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</si>
  <si>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</si>
  <si>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</si>
  <si>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</si>
  <si>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</si>
  <si>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</si>
  <si>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</si>
  <si>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</si>
  <si>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</si>
  <si>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</si>
  <si>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</si>
  <si>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</si>
  <si>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</si>
  <si>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</si>
  <si>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</si>
  <si>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</si>
  <si>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</si>
  <si>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</si>
  <si>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</si>
  <si>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</si>
  <si>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</si>
  <si>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</si>
  <si>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</si>
  <si>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</si>
  <si>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</si>
  <si>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</si>
  <si>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</si>
  <si>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</si>
  <si>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</si>
  <si>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</si>
  <si>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</si>
  <si>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</si>
  <si>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</si>
  <si>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</si>
  <si>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</si>
  <si>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</si>
  <si>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</si>
  <si>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</si>
  <si>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</si>
  <si>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</si>
  <si>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</si>
  <si>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</si>
  <si>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</si>
  <si>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</si>
  <si>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</si>
  <si>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</si>
  <si>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</si>
  <si>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</si>
  <si>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</si>
  <si>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</si>
  <si>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</si>
  <si>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</si>
  <si>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</si>
  <si>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</si>
  <si>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</si>
  <si>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</si>
  <si>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</si>
  <si>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</si>
  <si>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</si>
  <si>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</si>
  <si>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</si>
  <si>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</si>
  <si>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</si>
  <si>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</si>
  <si>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</si>
  <si>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</si>
  <si>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</si>
  <si>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</si>
  <si>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</si>
  <si>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</si>
  <si>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</si>
  <si>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</si>
  <si>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</si>
  <si>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</si>
  <si>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</si>
  <si>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</si>
  <si>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</si>
  <si>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</si>
  <si>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</si>
  <si>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</si>
  <si>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</si>
  <si>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</si>
  <si>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</si>
  <si>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</si>
  <si>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</si>
  <si>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</si>
  <si>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</si>
  <si>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</si>
  <si>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</si>
  <si>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</si>
  <si>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</si>
  <si>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</si>
  <si>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</si>
  <si>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</si>
  <si>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</si>
  <si>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</si>
  <si>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</si>
  <si>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</si>
  <si>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</si>
  <si>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</si>
  <si>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</si>
  <si>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</si>
  <si>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</si>
  <si>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</si>
  <si>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</si>
  <si>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</si>
  <si>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</si>
  <si>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</si>
  <si>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</si>
  <si>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</si>
  <si>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</si>
  <si>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</si>
  <si>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</si>
  <si>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</si>
  <si>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</si>
  <si>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</si>
  <si>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</si>
  <si>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</si>
  <si>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</si>
  <si>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</si>
  <si>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</si>
  <si>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</si>
  <si>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</si>
  <si>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</si>
  <si>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</si>
  <si>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</si>
  <si>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</si>
  <si>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</si>
  <si>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</si>
  <si>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</si>
  <si>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</si>
  <si>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</si>
  <si>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</si>
  <si>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</si>
  <si>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</si>
  <si>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</si>
  <si>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</si>
  <si>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</si>
  <si>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</si>
  <si>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</si>
  <si>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</si>
  <si>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</si>
  <si>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</si>
  <si>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</si>
  <si>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</si>
  <si>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</si>
  <si>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</si>
  <si>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</si>
  <si>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</si>
  <si>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</si>
  <si>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</si>
  <si>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</si>
  <si>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</si>
  <si>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</si>
  <si>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</si>
  <si>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</si>
  <si>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</si>
  <si>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</si>
  <si>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</si>
  <si>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</si>
  <si>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</si>
  <si>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</si>
  <si>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</si>
  <si>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</si>
  <si>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</si>
  <si>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</si>
  <si>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</si>
  <si>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</si>
  <si>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</si>
  <si>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</si>
  <si>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</si>
  <si>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</si>
  <si>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</si>
  <si>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</si>
  <si>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</si>
  <si>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</si>
  <si>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</si>
  <si>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</si>
  <si>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</si>
  <si>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</si>
  <si>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</si>
  <si>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</si>
  <si>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</si>
  <si>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</si>
  <si>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</si>
  <si>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</si>
  <si>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</si>
  <si>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</si>
  <si>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</si>
  <si>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</si>
  <si>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</si>
  <si>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</si>
  <si>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</si>
  <si>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</si>
  <si>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</si>
  <si>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</si>
  <si>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</si>
  <si>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</si>
  <si>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</si>
  <si>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</si>
  <si>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</si>
  <si>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</si>
  <si>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</si>
  <si>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</si>
  <si>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</si>
  <si>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</si>
  <si>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</si>
  <si>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</si>
  <si>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</si>
  <si>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</si>
  <si>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</si>
  <si>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</si>
  <si>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</si>
  <si>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</si>
  <si>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</si>
  <si>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</si>
  <si>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</si>
  <si>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</si>
  <si>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</si>
  <si>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</si>
  <si>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</si>
  <si>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</si>
  <si>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</si>
  <si>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</si>
  <si>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</si>
  <si>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</si>
  <si>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</si>
  <si>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</si>
  <si>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</si>
  <si>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</si>
  <si>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</si>
  <si>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</si>
  <si>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</si>
  <si>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</si>
  <si>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</si>
  <si>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</si>
  <si>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</si>
  <si>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</si>
  <si>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</si>
  <si>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</si>
  <si>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</si>
  <si>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</si>
  <si>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</si>
  <si>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</si>
  <si>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</si>
  <si>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</si>
  <si>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</si>
  <si>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</si>
  <si>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</si>
  <si>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</si>
  <si>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</si>
  <si>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</si>
  <si>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</si>
  <si>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</si>
  <si>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</si>
  <si>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</si>
  <si>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</si>
  <si>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</si>
  <si>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</si>
  <si>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</si>
  <si>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</si>
  <si>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</si>
  <si>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</si>
  <si>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</si>
  <si>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</si>
  <si>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</si>
  <si>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</si>
  <si>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</si>
  <si>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</si>
  <si>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</si>
  <si>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</si>
  <si>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</si>
  <si>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</si>
  <si>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</si>
  <si>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</si>
  <si>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</si>
  <si>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</si>
  <si>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</si>
  <si>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</si>
  <si>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</si>
  <si>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</si>
  <si>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</si>
  <si>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</si>
  <si>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</si>
  <si>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</si>
  <si>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</si>
  <si>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</si>
  <si>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</si>
  <si>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</si>
  <si>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</si>
  <si>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</si>
  <si>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</si>
  <si>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</si>
  <si>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</si>
  <si>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</si>
  <si>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</si>
  <si>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</si>
  <si>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</si>
  <si>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</si>
  <si>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</si>
  <si>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</si>
  <si>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</si>
  <si>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</si>
  <si>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</si>
  <si>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</si>
  <si>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</si>
  <si>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</si>
  <si>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</si>
  <si>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</si>
  <si>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</si>
  <si>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</si>
  <si>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</si>
  <si>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</si>
  <si>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</si>
  <si>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</si>
  <si>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</si>
  <si>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</si>
  <si>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</si>
  <si>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</si>
  <si>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</si>
  <si>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</si>
  <si>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</si>
  <si>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</si>
  <si>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</si>
  <si>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</si>
  <si>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</si>
  <si>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</si>
  <si>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</si>
  <si>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</si>
  <si>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</si>
  <si>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</si>
  <si>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</si>
  <si>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</si>
  <si>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</si>
  <si>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</si>
  <si>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</si>
  <si>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</si>
  <si>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</si>
  <si>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</si>
  <si>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</si>
  <si>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</si>
  <si>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</si>
  <si>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</si>
  <si>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</si>
  <si>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</si>
  <si>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</si>
  <si>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</si>
  <si>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</si>
  <si>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</si>
  <si>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</si>
  <si>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</si>
  <si>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</si>
  <si>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</si>
  <si>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</si>
  <si>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</si>
  <si>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</si>
  <si>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</si>
  <si>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</si>
  <si>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</si>
  <si>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</si>
  <si>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</si>
  <si>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</si>
  <si>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</si>
  <si>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</si>
  <si>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</si>
  <si>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</si>
  <si>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</si>
  <si>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</si>
  <si>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</si>
  <si>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</si>
  <si>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</si>
  <si>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</si>
  <si>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</si>
  <si>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</si>
  <si>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</si>
  <si>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</si>
  <si>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</si>
  <si>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</si>
  <si>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</si>
  <si>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</si>
  <si>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</si>
  <si>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</si>
  <si>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</si>
  <si>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</si>
  <si>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</si>
  <si>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</si>
  <si>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</si>
  <si>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</si>
  <si>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</si>
  <si>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</si>
  <si>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</si>
  <si>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</si>
  <si>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</si>
  <si>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</si>
  <si>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</si>
  <si>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</si>
  <si>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</si>
  <si>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</si>
  <si>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</si>
  <si>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</si>
  <si>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</si>
  <si>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</si>
  <si>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</si>
  <si>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</si>
  <si>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</si>
  <si>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</si>
  <si>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</si>
  <si>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</si>
  <si>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</si>
  <si>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</si>
  <si>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</si>
  <si>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</si>
  <si>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</si>
  <si>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</si>
  <si>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</si>
  <si>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</si>
  <si>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</si>
  <si>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</si>
  <si>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</si>
  <si>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</si>
  <si>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</si>
  <si>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</si>
  <si>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</si>
  <si>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</si>
  <si>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</si>
  <si>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</si>
  <si>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</si>
  <si>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</si>
  <si>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</si>
  <si>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</si>
  <si>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</si>
  <si>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</si>
  <si>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</si>
  <si>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</si>
  <si>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</si>
  <si>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</si>
  <si>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</si>
  <si>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</si>
  <si>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</si>
  <si>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</si>
  <si>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</si>
  <si>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</si>
  <si>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</si>
  <si>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</si>
  <si>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</si>
  <si>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</si>
  <si>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</si>
  <si>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</si>
  <si>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</si>
  <si>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</si>
  <si>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</si>
  <si>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</si>
  <si>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</si>
  <si>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</si>
  <si>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</si>
  <si>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</si>
  <si>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</si>
  <si>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</si>
  <si>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</si>
  <si>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</si>
  <si>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</si>
  <si>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</si>
  <si>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</si>
  <si>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</si>
  <si>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</si>
  <si>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</si>
  <si>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</si>
  <si>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</si>
  <si>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</si>
  <si>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</si>
  <si>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</si>
  <si>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</si>
  <si>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</si>
  <si>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</si>
  <si>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</si>
  <si>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</si>
  <si>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</si>
  <si>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</si>
  <si>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</si>
  <si>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</si>
  <si>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</si>
  <si>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</si>
  <si>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</si>
  <si>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</si>
  <si>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</si>
  <si>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</si>
  <si>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</si>
  <si>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</si>
  <si>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</si>
  <si>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</si>
  <si>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</si>
  <si>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</si>
  <si>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</si>
  <si>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</si>
  <si>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</si>
  <si>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</si>
  <si>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</si>
  <si>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</si>
  <si>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</si>
  <si>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</si>
  <si>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</si>
  <si>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</si>
  <si>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</si>
  <si>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</si>
  <si>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</si>
  <si>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</si>
  <si>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</si>
  <si>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</si>
  <si>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</si>
  <si>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</si>
  <si>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</si>
  <si>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</si>
  <si>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</si>
  <si>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</si>
  <si>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</si>
  <si>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</si>
  <si>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</si>
  <si>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</si>
  <si>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</si>
  <si>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</si>
  <si>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</si>
  <si>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</si>
  <si>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</si>
  <si>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</si>
  <si>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</si>
  <si>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</si>
  <si>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</si>
  <si>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</si>
  <si>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</si>
  <si>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</si>
  <si>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</si>
  <si>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</si>
  <si>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</si>
  <si>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</si>
  <si>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</si>
  <si>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</si>
  <si>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</si>
  <si>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</si>
  <si>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</si>
  <si>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</si>
  <si>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</si>
  <si>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</si>
  <si>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</si>
  <si>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</si>
  <si>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</si>
  <si>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</si>
  <si>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</si>
  <si>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</si>
  <si>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</si>
  <si>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</si>
  <si>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</si>
  <si>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</si>
  <si>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</si>
  <si>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</si>
  <si>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</si>
  <si>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</si>
  <si>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</si>
  <si>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</si>
  <si>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</si>
  <si>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</si>
  <si>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</si>
  <si>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</si>
  <si>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</si>
  <si>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</si>
  <si>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</si>
  <si>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</si>
  <si>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</si>
  <si>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</si>
  <si>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</si>
  <si>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</si>
  <si>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</si>
  <si>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</si>
  <si>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</si>
  <si>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</si>
  <si>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</si>
  <si>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</si>
  <si>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</si>
  <si>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</si>
  <si>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</si>
  <si>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</si>
  <si>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</si>
  <si>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</si>
  <si>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</si>
  <si>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</si>
  <si>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</si>
  <si>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</si>
  <si>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</si>
  <si>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</si>
  <si>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</si>
  <si>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</si>
  <si>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</si>
  <si>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</si>
  <si>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</si>
  <si>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</si>
  <si>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</si>
  <si>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</si>
  <si>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</si>
  <si>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</si>
  <si>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</si>
  <si>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</si>
  <si>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</si>
  <si>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</si>
  <si>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</si>
  <si>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</si>
  <si>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</si>
  <si>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</si>
  <si>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</si>
  <si>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</si>
  <si>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</si>
  <si>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</si>
  <si>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</si>
  <si>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</si>
  <si>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</si>
  <si>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</si>
  <si>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</si>
  <si>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</si>
  <si>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</si>
  <si>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</si>
  <si>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</si>
  <si>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</si>
  <si>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</si>
  <si>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</si>
  <si>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</si>
  <si>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</si>
  <si>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</si>
  <si>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</si>
  <si>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</si>
  <si>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</si>
  <si>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</si>
  <si>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</si>
  <si>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</si>
  <si>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</si>
  <si>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</si>
  <si>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</si>
  <si>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</si>
  <si>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</si>
  <si>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</si>
  <si>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</si>
  <si>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</si>
  <si>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</si>
  <si>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</si>
  <si>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</si>
  <si>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</si>
  <si>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</si>
  <si>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</si>
  <si>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</si>
  <si>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</si>
  <si>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</si>
  <si>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</si>
  <si>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</si>
  <si>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</si>
  <si>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</si>
  <si>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</si>
  <si>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</si>
  <si>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</si>
  <si>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</si>
  <si>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</si>
  <si>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</si>
  <si>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</si>
  <si>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</si>
  <si>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</si>
  <si>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</si>
  <si>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</si>
  <si>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</si>
  <si>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</si>
  <si>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</si>
  <si>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</si>
  <si>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</si>
  <si>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</si>
  <si>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</si>
  <si>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</si>
  <si>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</si>
  <si>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</si>
  <si>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</si>
  <si>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</si>
  <si>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</si>
  <si>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</si>
  <si>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</si>
  <si>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</si>
  <si>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</si>
  <si>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</si>
  <si>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</si>
  <si>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</si>
  <si>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</si>
  <si>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</si>
  <si>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</si>
  <si>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</si>
  <si>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</si>
  <si>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</si>
  <si>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</si>
  <si>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</si>
  <si>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</si>
  <si>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</si>
  <si>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</si>
  <si>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</si>
  <si>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</si>
  <si>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</si>
  <si>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</si>
  <si>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</si>
  <si>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</si>
  <si>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</si>
  <si>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</si>
  <si>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</si>
  <si>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</si>
  <si>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</si>
  <si>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</si>
  <si>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</si>
  <si>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</si>
  <si>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</si>
  <si>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</si>
  <si>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</si>
  <si>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</si>
  <si>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</si>
  <si>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</si>
  <si>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</si>
  <si>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</si>
  <si>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</si>
  <si>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</si>
  <si>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</si>
  <si>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</si>
  <si>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</si>
  <si>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</si>
  <si>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</si>
  <si>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</si>
  <si>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</si>
  <si>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</si>
  <si>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</si>
  <si>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</si>
  <si>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</si>
  <si>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</si>
  <si>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</si>
  <si>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</si>
  <si>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</si>
  <si>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</si>
  <si>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</si>
  <si>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</si>
  <si>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</si>
  <si>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</si>
  <si>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</si>
  <si>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</si>
  <si>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</si>
  <si>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</si>
  <si>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</si>
  <si>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</si>
  <si>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</si>
  <si>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</si>
  <si>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</si>
  <si>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</si>
  <si>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</si>
  <si>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</si>
  <si>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</si>
  <si>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</si>
  <si>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</si>
  <si>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</si>
  <si>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</si>
  <si>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</si>
  <si>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</si>
  <si>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</si>
  <si>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</si>
  <si>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</si>
  <si>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</si>
  <si>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</si>
  <si>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</si>
  <si>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</si>
  <si>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</si>
  <si>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</si>
  <si>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</si>
  <si>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</si>
  <si>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</si>
  <si>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</si>
  <si>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</si>
  <si>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</si>
  <si>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</si>
  <si>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</si>
  <si>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</si>
  <si>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</si>
  <si>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</si>
  <si>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</si>
  <si>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</si>
  <si>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</si>
  <si>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</si>
  <si>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</si>
  <si>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</si>
  <si>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</si>
  <si>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</si>
  <si>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</si>
  <si>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</si>
  <si>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</si>
  <si>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</si>
  <si>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</si>
  <si>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</si>
  <si>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</si>
  <si>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</si>
  <si>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</si>
  <si>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</si>
  <si>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</si>
  <si>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</si>
  <si>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</si>
  <si>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</si>
  <si>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</si>
  <si>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</si>
  <si>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</si>
  <si>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</si>
  <si>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</si>
  <si>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</si>
  <si>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</si>
  <si>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</si>
  <si>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</si>
  <si>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</si>
  <si>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</si>
  <si>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</si>
  <si>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</si>
  <si>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</si>
  <si>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</si>
  <si>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</si>
  <si>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</si>
  <si>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</si>
  <si>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</si>
  <si>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</si>
  <si>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</si>
  <si>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</si>
  <si>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</si>
  <si>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</si>
  <si>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</si>
  <si>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</si>
  <si>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</si>
  <si>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</si>
  <si>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</si>
  <si>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</si>
  <si>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</si>
  <si>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</si>
  <si>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</si>
  <si>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</si>
  <si>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</si>
  <si>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</si>
  <si>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</si>
  <si>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</si>
  <si>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</si>
  <si>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</si>
  <si>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</si>
  <si>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</si>
  <si>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</si>
  <si>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</si>
  <si>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</si>
  <si>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</si>
  <si>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</si>
  <si>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</si>
  <si>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</si>
  <si>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</si>
  <si>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</si>
  <si>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</si>
  <si>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</si>
  <si>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</si>
  <si>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</si>
  <si>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</si>
  <si>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</si>
  <si>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</si>
  <si>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</si>
  <si>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</si>
  <si>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</si>
  <si>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</si>
  <si>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</si>
  <si>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</si>
  <si>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</si>
  <si>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</si>
  <si>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</si>
  <si>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</si>
  <si>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</si>
  <si>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</si>
  <si>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</si>
  <si>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</si>
  <si>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</si>
  <si>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</si>
  <si>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</si>
  <si>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</si>
  <si>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</si>
  <si>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</si>
  <si>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</si>
  <si>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</si>
  <si>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</si>
  <si>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</si>
  <si>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</si>
  <si>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</si>
  <si>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</si>
  <si>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</si>
  <si>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</si>
  <si>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</si>
  <si>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</si>
  <si>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</si>
  <si>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</si>
  <si>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</si>
  <si>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</si>
  <si>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</si>
  <si>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</si>
  <si>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</si>
  <si>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</si>
  <si>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</si>
  <si>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</si>
  <si>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</si>
  <si>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</si>
  <si>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</si>
  <si>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</si>
  <si>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</si>
  <si>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</si>
  <si>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</si>
  <si>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</si>
  <si>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</si>
  <si>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</si>
  <si>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</si>
  <si>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</si>
  <si>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</si>
  <si>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</si>
  <si>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</si>
  <si>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</si>
  <si>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</si>
  <si>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</si>
  <si>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</si>
  <si>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</si>
  <si>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</si>
  <si>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</si>
  <si>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</si>
  <si>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</si>
  <si>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</si>
  <si>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</si>
  <si>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</si>
  <si>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</si>
  <si>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</si>
  <si>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</si>
  <si>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</si>
  <si>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</si>
  <si>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</si>
  <si>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</si>
  <si>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</si>
  <si>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</si>
  <si>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</si>
  <si>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</si>
  <si>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</si>
  <si>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</si>
  <si>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</si>
  <si>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</si>
  <si>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</si>
  <si>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</si>
  <si>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</si>
  <si>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</si>
  <si>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</si>
  <si>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</si>
  <si>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</si>
  <si>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</si>
  <si>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</si>
  <si>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</si>
  <si>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</si>
  <si>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</si>
  <si>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</si>
  <si>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</si>
  <si>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</si>
  <si>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</si>
  <si>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</si>
  <si>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</si>
  <si>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</si>
  <si>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</si>
  <si>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</si>
  <si>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</si>
  <si>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</si>
  <si>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</si>
  <si>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</si>
  <si>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</si>
  <si>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</si>
  <si>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</si>
  <si>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</si>
  <si>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</si>
  <si>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</si>
  <si>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</si>
  <si>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</si>
  <si>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</si>
  <si>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</si>
  <si>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</si>
  <si>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</si>
  <si>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</si>
  <si>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</si>
  <si>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</si>
  <si>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</si>
  <si>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</si>
  <si>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</si>
  <si>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</si>
  <si>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</si>
  <si>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</si>
  <si>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</si>
  <si>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</si>
  <si>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</si>
  <si>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</si>
  <si>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</si>
  <si>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</si>
  <si>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</si>
  <si>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</si>
  <si>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</si>
  <si>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</si>
  <si>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</si>
  <si>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</si>
  <si>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</si>
  <si>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</si>
  <si>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</si>
  <si>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</si>
  <si>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</si>
  <si>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</si>
  <si>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</si>
  <si>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</si>
  <si>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</si>
  <si>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</si>
  <si>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</si>
  <si>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</si>
  <si>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</si>
  <si>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</si>
  <si>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</si>
  <si>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</si>
  <si>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</si>
  <si>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</si>
  <si>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</si>
  <si>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</si>
  <si>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</si>
  <si>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</si>
  <si>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</si>
  <si>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</si>
  <si>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</si>
  <si>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</si>
  <si>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</si>
  <si>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</si>
  <si>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</si>
  <si>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</si>
  <si>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</si>
  <si>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</si>
  <si>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</si>
  <si>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</si>
  <si>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</si>
  <si>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</si>
  <si>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</si>
  <si>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</si>
  <si>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</si>
  <si>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</si>
  <si>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</si>
  <si>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</si>
  <si>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</si>
  <si>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</si>
  <si>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</si>
  <si>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</si>
  <si>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</si>
  <si>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</si>
  <si>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</si>
  <si>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</si>
  <si>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</si>
  <si>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</si>
  <si>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</si>
  <si>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</si>
  <si>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</si>
  <si>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</si>
  <si>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</si>
  <si>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</si>
  <si>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</si>
  <si>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</si>
  <si>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</si>
  <si>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</si>
  <si>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</si>
  <si>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</si>
  <si>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</si>
  <si>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</si>
  <si>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</si>
  <si>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</si>
  <si>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</si>
  <si>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</si>
  <si>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</si>
  <si>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</si>
  <si>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</si>
  <si>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</si>
  <si>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</si>
  <si>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</si>
  <si>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</si>
  <si>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</si>
  <si>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</si>
  <si>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</si>
  <si>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</si>
  <si>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</si>
  <si>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</si>
  <si>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</si>
  <si>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</si>
  <si>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</si>
  <si>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</si>
  <si>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</si>
  <si>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</si>
  <si>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</si>
  <si>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</si>
  <si>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</si>
  <si>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</si>
  <si>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</si>
  <si>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</si>
  <si>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</si>
  <si>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</si>
  <si>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</si>
  <si>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</si>
  <si>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</si>
  <si>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</si>
  <si>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</si>
  <si>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</si>
  <si>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</si>
  <si>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</si>
  <si>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</si>
  <si>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</si>
  <si>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</si>
  <si>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</si>
  <si>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</si>
  <si>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</si>
  <si>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</si>
  <si>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</si>
  <si>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</si>
  <si>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</si>
  <si>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</si>
  <si>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</si>
  <si>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</si>
  <si>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</si>
  <si>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</si>
  <si>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</si>
  <si>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</si>
  <si>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</si>
  <si>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</si>
  <si>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</si>
  <si>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</si>
  <si>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</si>
  <si>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</si>
  <si>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</si>
  <si>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</si>
  <si>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</si>
  <si>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</si>
  <si>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</si>
  <si>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</si>
  <si>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</si>
  <si>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</si>
  <si>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</si>
  <si>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</si>
  <si>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</si>
  <si>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</si>
  <si>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</si>
  <si>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</si>
  <si>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</si>
  <si>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</si>
  <si>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</si>
  <si>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</si>
  <si>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</si>
  <si>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</si>
  <si>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</si>
  <si>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</si>
  <si>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</si>
  <si>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</si>
  <si>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</si>
  <si>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</si>
  <si>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</si>
  <si>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</si>
  <si>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</si>
  <si>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</si>
  <si>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</si>
  <si>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</si>
  <si>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</si>
  <si>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</si>
  <si>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</si>
  <si>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</si>
  <si>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</si>
  <si>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</si>
  <si>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</si>
  <si>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</si>
  <si>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</si>
  <si>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</si>
  <si>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</si>
  <si>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</si>
  <si>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</si>
  <si>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</si>
  <si>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</si>
  <si>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</si>
  <si>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</si>
  <si>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</si>
  <si>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</si>
  <si>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</si>
  <si>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</si>
  <si>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</si>
  <si>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</si>
  <si>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</si>
  <si>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</si>
  <si>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</si>
  <si>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</si>
  <si>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</si>
  <si>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</si>
  <si>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</si>
  <si>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</si>
  <si>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</si>
  <si>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</si>
  <si>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</si>
  <si>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</si>
  <si>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</si>
  <si>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</si>
  <si>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</si>
  <si>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</si>
  <si>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</si>
  <si>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</si>
  <si>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</si>
  <si>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</si>
  <si>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</si>
  <si>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</si>
  <si>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</si>
  <si>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</si>
  <si>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</si>
  <si>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</si>
  <si>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</si>
  <si>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</si>
  <si>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</si>
  <si>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</si>
  <si>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</si>
  <si>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</si>
  <si>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</si>
  <si>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</si>
  <si>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</si>
  <si>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</si>
  <si>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</si>
  <si>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</si>
  <si>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</si>
  <si>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</si>
  <si>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</si>
  <si>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</si>
  <si>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</si>
  <si>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</si>
  <si>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</si>
  <si>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</si>
  <si>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</si>
  <si>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</si>
  <si>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</si>
  <si>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</si>
  <si>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</si>
  <si>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</si>
  <si>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</si>
  <si>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</si>
  <si>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</si>
  <si>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</si>
  <si>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</si>
  <si>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</si>
  <si>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</si>
  <si>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</si>
  <si>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</si>
  <si>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</si>
  <si>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</si>
  <si>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</si>
  <si>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</si>
  <si>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</si>
  <si>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</si>
  <si>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</si>
  <si>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</si>
  <si>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</si>
  <si>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</si>
  <si>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</si>
  <si>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</si>
  <si>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</si>
  <si>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</si>
  <si>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</si>
  <si>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</si>
  <si>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</si>
  <si>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</si>
  <si>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</si>
  <si>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</si>
  <si>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</si>
  <si>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</si>
  <si>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</si>
  <si>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</si>
  <si>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</si>
  <si>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</si>
  <si>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</si>
  <si>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</si>
  <si>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</si>
  <si>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</si>
  <si>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</si>
  <si>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</si>
  <si>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</si>
  <si>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</si>
  <si>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</si>
  <si>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</si>
  <si>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</si>
  <si>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</si>
  <si>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</si>
  <si>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</si>
  <si>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</si>
  <si>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</si>
  <si>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</si>
  <si>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</si>
  <si>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</si>
  <si>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</si>
  <si>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</si>
  <si>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</si>
  <si>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</si>
  <si>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</si>
  <si>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</si>
  <si>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</si>
  <si>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</si>
  <si>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</si>
  <si>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</si>
  <si>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</si>
  <si>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</si>
  <si>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</si>
  <si>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</si>
  <si>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</si>
  <si>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</si>
  <si>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</si>
  <si>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</si>
  <si>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</si>
  <si>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</si>
  <si>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</si>
  <si>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</si>
  <si>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</si>
  <si>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</si>
  <si>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</si>
  <si>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</si>
  <si>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</si>
  <si>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</si>
  <si>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</si>
  <si>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</si>
  <si>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</si>
  <si>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</si>
  <si>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</si>
  <si>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</si>
  <si>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</si>
  <si>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</si>
  <si>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</si>
  <si>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</si>
  <si>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</si>
  <si>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</si>
  <si>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</si>
  <si>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</si>
  <si>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</si>
  <si>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</si>
  <si>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</si>
  <si>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</si>
  <si>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</si>
  <si>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</si>
  <si>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</si>
  <si>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</si>
  <si>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</si>
  <si>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</si>
  <si>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</si>
  <si>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</si>
  <si>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</si>
  <si>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</si>
  <si>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</si>
  <si>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</si>
  <si>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</si>
  <si>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</si>
  <si>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</si>
  <si>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</si>
  <si>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</si>
  <si>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</si>
  <si>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</si>
  <si>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</si>
  <si>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</si>
  <si>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</si>
  <si>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</si>
  <si>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</si>
  <si>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</si>
  <si>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</si>
  <si>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</si>
  <si>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</si>
  <si>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</si>
  <si>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</si>
  <si>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</si>
  <si>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</si>
  <si>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</si>
  <si>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</si>
  <si>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</si>
  <si>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</si>
  <si>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</si>
  <si>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</si>
  <si>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</si>
  <si>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</si>
  <si>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</si>
  <si>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</si>
  <si>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</si>
  <si>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</si>
  <si>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</si>
  <si>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</si>
  <si>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</si>
  <si>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</si>
  <si>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</si>
  <si>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</si>
  <si>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</si>
  <si>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</si>
  <si>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</si>
  <si>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</si>
  <si>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</si>
  <si>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</si>
  <si>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</si>
  <si>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</si>
  <si>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</si>
  <si>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</si>
  <si>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</si>
  <si>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</si>
  <si>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</si>
  <si>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</si>
  <si>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</si>
  <si>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</si>
  <si>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</si>
  <si>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</si>
  <si>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</si>
  <si>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</si>
  <si>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</si>
  <si>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</si>
  <si>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</si>
  <si>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</si>
  <si>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</si>
  <si>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</si>
  <si>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</si>
  <si>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</si>
  <si>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</si>
  <si>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</si>
  <si>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</si>
  <si>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</si>
  <si>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</si>
  <si>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</si>
  <si>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</si>
  <si>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</si>
  <si>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</si>
  <si>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</si>
  <si>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</si>
  <si>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</si>
  <si>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</si>
  <si>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</si>
  <si>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</si>
  <si>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</si>
  <si>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</si>
  <si>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</si>
  <si>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</si>
  <si>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</si>
  <si>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</si>
  <si>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</si>
  <si>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</si>
  <si>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</si>
  <si>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</si>
  <si>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</si>
  <si>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</si>
  <si>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</si>
  <si>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</si>
  <si>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</si>
  <si>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</si>
  <si>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</si>
  <si>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</si>
  <si>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</si>
  <si>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</si>
  <si>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</si>
  <si>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</si>
  <si>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</si>
  <si>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</si>
  <si>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</si>
  <si>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</si>
  <si>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</si>
  <si>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</si>
  <si>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</si>
  <si>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</si>
  <si>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</si>
  <si>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</si>
  <si>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</si>
  <si>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</si>
  <si>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</si>
  <si>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</si>
  <si>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</si>
  <si>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</si>
  <si>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</si>
  <si>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</si>
  <si>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</si>
  <si>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</si>
  <si>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</si>
  <si>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</si>
  <si>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</si>
  <si>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</si>
  <si>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</si>
  <si>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</si>
  <si>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</si>
  <si>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</si>
  <si>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</si>
  <si>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</si>
  <si>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</si>
  <si>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</si>
  <si>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</si>
  <si>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</si>
  <si>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</si>
  <si>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</si>
  <si>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</si>
  <si>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</si>
  <si>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</si>
  <si>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</si>
  <si>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</si>
  <si>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</si>
  <si>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</si>
  <si>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</si>
  <si>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</si>
  <si>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</si>
  <si>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</si>
  <si>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</si>
  <si>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</si>
  <si>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</si>
  <si>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</si>
  <si>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</si>
  <si>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</si>
  <si>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</si>
  <si>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</si>
  <si>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</si>
  <si>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</si>
  <si>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</si>
  <si>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</si>
  <si>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</si>
  <si>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</si>
  <si>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</si>
  <si>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</si>
  <si>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</si>
  <si>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</si>
  <si>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</si>
  <si>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</si>
  <si>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</si>
  <si>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</si>
  <si>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</si>
  <si>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</si>
  <si>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</si>
  <si>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</si>
  <si>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</si>
  <si>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</si>
  <si>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</si>
  <si>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</si>
  <si>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</si>
  <si>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</si>
  <si>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</si>
  <si>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</si>
  <si>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</si>
  <si>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</si>
  <si>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</si>
  <si>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</si>
  <si>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</si>
  <si>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</si>
  <si>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</si>
  <si>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</si>
  <si>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</si>
  <si>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</si>
  <si>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</si>
  <si>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</si>
  <si>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</si>
  <si>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</si>
  <si>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</si>
  <si>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</si>
  <si>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</si>
  <si>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</si>
  <si>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</si>
  <si>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</si>
  <si>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</si>
  <si>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</si>
  <si>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</si>
  <si>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</si>
  <si>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</si>
  <si>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</si>
  <si>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</si>
  <si>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</si>
  <si>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</si>
  <si>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</si>
  <si>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</si>
  <si>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</si>
  <si>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</si>
  <si>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</si>
  <si>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</si>
  <si>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</si>
  <si>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</si>
  <si>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</si>
  <si>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</si>
  <si>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</si>
  <si>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</si>
  <si>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</si>
  <si>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</si>
  <si>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</si>
  <si>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</si>
  <si>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</si>
  <si>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</si>
  <si>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</si>
  <si>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</si>
  <si>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</si>
  <si>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</si>
  <si>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</si>
  <si>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</si>
  <si>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</si>
  <si>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</si>
  <si>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</si>
  <si>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</si>
  <si>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</si>
  <si>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</si>
  <si>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</si>
  <si>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</si>
  <si>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</si>
  <si>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</si>
  <si>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</si>
  <si>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</si>
  <si>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</si>
  <si>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</si>
  <si>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</si>
  <si>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</si>
  <si>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</si>
  <si>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</si>
  <si>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</si>
  <si>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</si>
  <si>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</si>
  <si>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</si>
  <si>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</si>
  <si>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</si>
  <si>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</si>
  <si>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</si>
  <si>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</si>
  <si>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</si>
  <si>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</si>
  <si>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</si>
  <si>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</si>
  <si>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</si>
  <si>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</si>
  <si>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</si>
  <si>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</si>
  <si>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</si>
  <si>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</si>
  <si>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</si>
  <si>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</si>
  <si>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</si>
  <si>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</si>
  <si>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</si>
  <si>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</si>
  <si>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</si>
  <si>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</si>
  <si>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</si>
  <si>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</si>
  <si>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</si>
  <si>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</si>
  <si>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</si>
  <si>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</si>
  <si>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</si>
  <si>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</si>
  <si>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</si>
  <si>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</si>
  <si>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</si>
  <si>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</si>
  <si>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</si>
  <si>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</si>
  <si>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</si>
  <si>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</si>
  <si>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</si>
  <si>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</si>
  <si>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</si>
  <si>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</si>
  <si>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</si>
  <si>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</si>
  <si>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</si>
  <si>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</si>
  <si>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</si>
  <si>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</si>
  <si>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</si>
  <si>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</si>
  <si>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</si>
  <si>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</si>
  <si>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</si>
  <si>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</si>
  <si>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</si>
  <si>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</si>
  <si>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</si>
  <si>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</si>
  <si>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</si>
  <si>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</si>
  <si>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</si>
  <si>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</si>
  <si>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</si>
  <si>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</si>
  <si>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</si>
  <si>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</si>
  <si>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</si>
  <si>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</si>
  <si>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</si>
  <si>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</si>
  <si>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</si>
  <si>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</si>
  <si>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</si>
  <si>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</si>
  <si>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</si>
  <si>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</si>
  <si>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</si>
  <si>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</si>
  <si>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</si>
  <si>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</si>
  <si>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</si>
  <si>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</si>
  <si>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</si>
  <si>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</si>
  <si>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</si>
  <si>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</si>
  <si>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</si>
  <si>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</si>
  <si>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</si>
  <si>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</si>
  <si>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</si>
  <si>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</si>
  <si>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</si>
  <si>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</si>
  <si>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</si>
  <si>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</si>
  <si>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</si>
  <si>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</si>
  <si>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</si>
  <si>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</si>
  <si>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</si>
  <si>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</si>
  <si>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</si>
  <si>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</si>
  <si>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</si>
  <si>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</si>
  <si>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</si>
  <si>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</si>
  <si>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</si>
  <si>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</si>
  <si>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</si>
  <si>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</si>
  <si>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</si>
  <si>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</si>
  <si>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</si>
  <si>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</si>
  <si>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</si>
  <si>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</si>
  <si>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</si>
  <si>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</si>
  <si>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</si>
  <si>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</si>
  <si>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</si>
  <si>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</si>
  <si>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</si>
  <si>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</si>
  <si>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</si>
  <si>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</si>
  <si>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</si>
  <si>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</si>
  <si>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</si>
  <si>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</si>
  <si>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</si>
  <si>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</si>
  <si>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</si>
  <si>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</si>
  <si>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</si>
  <si>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</si>
  <si>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</si>
  <si>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</si>
  <si>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</si>
  <si>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</si>
  <si>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</si>
  <si>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</si>
  <si>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</si>
  <si>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</si>
  <si>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</si>
  <si>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</si>
  <si>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</si>
  <si>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</si>
  <si>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</si>
  <si>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</si>
  <si>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</si>
  <si>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</si>
  <si>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</si>
  <si>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</si>
  <si>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</si>
  <si>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</si>
  <si>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</si>
  <si>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</si>
  <si>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</si>
  <si>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</si>
  <si>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</si>
  <si>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</si>
  <si>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</si>
  <si>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</si>
  <si>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</si>
  <si>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</si>
  <si>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</si>
  <si>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</si>
  <si>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</si>
  <si>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</si>
  <si>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</si>
  <si>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</si>
  <si>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</si>
  <si>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</si>
  <si>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</si>
  <si>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</si>
  <si>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</si>
  <si>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</si>
  <si>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</si>
  <si>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</si>
  <si>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</si>
  <si>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</si>
  <si>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</si>
  <si>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</si>
  <si>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</si>
  <si>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</si>
  <si>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</si>
  <si>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</si>
  <si>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</si>
  <si>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</si>
  <si>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</si>
  <si>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</si>
  <si>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</si>
  <si>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</si>
  <si>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</si>
  <si>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</si>
  <si>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</si>
  <si>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</si>
  <si>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</si>
  <si>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</si>
  <si>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</si>
  <si>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</si>
  <si>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</si>
  <si>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</si>
  <si>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</si>
  <si>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</si>
  <si>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</si>
  <si>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</si>
  <si>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</si>
  <si>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</si>
  <si>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</si>
  <si>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</si>
  <si>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</si>
  <si>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</si>
  <si>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</si>
  <si>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</si>
  <si>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</si>
  <si>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</si>
  <si>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</si>
  <si>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</si>
  <si>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</si>
  <si>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</si>
  <si>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</si>
  <si>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</si>
  <si>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</si>
  <si>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</si>
  <si>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</si>
  <si>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</si>
  <si>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</si>
  <si>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</si>
  <si>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</si>
  <si>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</si>
  <si>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</si>
  <si>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</si>
  <si>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</si>
  <si>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</si>
  <si>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</si>
  <si>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</si>
  <si>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</si>
  <si>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</si>
  <si>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</si>
  <si>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</si>
  <si>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</si>
  <si>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</si>
  <si>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</si>
  <si>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</si>
  <si>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</si>
  <si>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</si>
  <si>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</si>
  <si>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</si>
  <si>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</si>
  <si>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</si>
  <si>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</si>
  <si>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</si>
  <si>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</si>
  <si>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</si>
  <si>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</si>
  <si>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</si>
  <si>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</si>
  <si>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</si>
  <si>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</si>
  <si>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</si>
  <si>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</si>
  <si>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</si>
  <si>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</si>
  <si>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</si>
  <si>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</si>
  <si>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</si>
  <si>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</si>
  <si>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</si>
  <si>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</si>
  <si>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</si>
  <si>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</si>
  <si>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</si>
  <si>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</si>
  <si>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</si>
  <si>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</si>
  <si>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</si>
  <si>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</si>
  <si>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</si>
  <si>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</si>
  <si>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</si>
  <si>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</si>
  <si>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</si>
  <si>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</si>
  <si>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</si>
  <si>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</si>
  <si>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</si>
  <si>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</si>
  <si>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</si>
  <si>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</si>
  <si>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</si>
  <si>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</si>
  <si>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</si>
  <si>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</si>
  <si>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</si>
  <si>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</si>
  <si>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</si>
  <si>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</si>
  <si>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</si>
  <si>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</si>
  <si>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</si>
  <si>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</si>
  <si>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</si>
  <si>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</si>
  <si>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</si>
  <si>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</si>
  <si>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</si>
  <si>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</si>
  <si>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</si>
  <si>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</si>
  <si>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</si>
  <si>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</si>
  <si>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</si>
  <si>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</si>
  <si>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</si>
  <si>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</si>
  <si>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</si>
  <si>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</si>
  <si>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</si>
  <si>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</si>
  <si>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</si>
  <si>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</si>
  <si>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</si>
  <si>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</si>
  <si>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</si>
  <si>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</si>
  <si>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</si>
  <si>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</si>
  <si>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</si>
  <si>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</si>
  <si>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</si>
  <si>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</si>
  <si>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</si>
  <si>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</si>
  <si>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</si>
  <si>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</si>
  <si>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</si>
  <si>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</si>
  <si>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</si>
  <si>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</si>
  <si>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</si>
  <si>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</si>
  <si>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</si>
  <si>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</si>
  <si>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</si>
  <si>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</si>
  <si>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</si>
  <si>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</si>
  <si>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</si>
  <si>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</si>
  <si>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</si>
  <si>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</si>
  <si>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</si>
  <si>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</si>
  <si>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</si>
  <si>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</si>
  <si>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</si>
  <si>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</si>
  <si>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</si>
  <si>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</si>
  <si>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</si>
  <si>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</si>
  <si>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</si>
  <si>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</si>
  <si>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</si>
  <si>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</si>
  <si>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</si>
  <si>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</si>
  <si>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</si>
  <si>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</si>
  <si>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</si>
  <si>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</si>
  <si>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</si>
  <si>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</si>
  <si>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</si>
  <si>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</si>
  <si>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</si>
  <si>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</si>
  <si>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</si>
  <si>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</si>
  <si>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</si>
  <si>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</si>
  <si>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</si>
  <si>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</si>
  <si>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</si>
  <si>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</si>
  <si>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</si>
  <si>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</si>
  <si>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</si>
  <si>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</si>
  <si>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</si>
  <si>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</si>
  <si>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</si>
  <si>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</si>
  <si>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</si>
  <si>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</si>
  <si>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</si>
  <si>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</si>
  <si>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</si>
  <si>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</si>
  <si>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</si>
  <si>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</si>
  <si>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</si>
  <si>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</si>
  <si>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</si>
  <si>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</si>
  <si>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</si>
  <si>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</si>
  <si>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</si>
  <si>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</si>
  <si>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</si>
  <si>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</si>
  <si>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</si>
  <si>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</si>
  <si>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</si>
  <si>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</si>
  <si>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</si>
  <si>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</si>
  <si>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</si>
  <si>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</si>
  <si>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</si>
  <si>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</si>
  <si>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</si>
  <si>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</si>
  <si>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</si>
  <si>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</si>
  <si>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</si>
  <si>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</si>
  <si>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</si>
  <si>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</si>
  <si>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</si>
  <si>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</si>
  <si>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</si>
  <si>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</si>
  <si>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</si>
  <si>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</si>
  <si>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</si>
  <si>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</si>
  <si>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</si>
  <si>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</si>
  <si>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</si>
  <si>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</si>
  <si>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</si>
  <si>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</si>
  <si>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</si>
  <si>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</si>
  <si>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</si>
  <si>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</si>
  <si>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</si>
  <si>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</si>
  <si>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</si>
  <si>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</si>
  <si>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</si>
  <si>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</si>
  <si>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</si>
  <si>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</si>
  <si>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</si>
  <si>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</si>
  <si>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</si>
  <si>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</si>
  <si>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</si>
  <si>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</si>
  <si>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</si>
  <si>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</si>
  <si>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</si>
  <si>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</si>
  <si>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</si>
  <si>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</si>
  <si>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</si>
  <si>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</si>
  <si>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</si>
  <si>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</si>
  <si>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</si>
  <si>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</si>
  <si>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</si>
  <si>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</si>
  <si>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</si>
  <si>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</si>
  <si>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</si>
  <si>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</si>
  <si>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</si>
  <si>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</si>
  <si>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</si>
  <si>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</si>
  <si>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</si>
  <si>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</si>
  <si>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</si>
  <si>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</si>
  <si>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</si>
  <si>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</si>
  <si>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</si>
  <si>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</si>
  <si>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</si>
  <si>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</si>
  <si>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</si>
  <si>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</si>
  <si>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</si>
  <si>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</si>
  <si>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</si>
  <si>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</si>
  <si>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</si>
  <si>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</si>
  <si>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</si>
  <si>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</si>
  <si>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</si>
  <si>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</si>
  <si>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</si>
  <si>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</si>
  <si>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</si>
  <si>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</si>
  <si>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</si>
  <si>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</si>
  <si>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</si>
  <si>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</si>
  <si>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</si>
  <si>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</si>
  <si>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</si>
  <si>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</si>
  <si>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</si>
  <si>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</si>
  <si>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</si>
  <si>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</si>
  <si>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</si>
  <si>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</si>
  <si>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</si>
  <si>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</si>
  <si>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</si>
  <si>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</si>
  <si>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</si>
  <si>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</si>
  <si>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</si>
  <si>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</si>
  <si>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</si>
  <si>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</si>
  <si>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</si>
  <si>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</si>
  <si>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</si>
  <si>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</si>
  <si>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</si>
  <si>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</si>
  <si>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</si>
  <si>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</si>
  <si>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</si>
  <si>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</si>
  <si>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</si>
  <si>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</si>
  <si>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</si>
  <si>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</si>
  <si>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</si>
  <si>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</si>
  <si>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</si>
  <si>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</si>
  <si>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</si>
  <si>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</si>
  <si>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</si>
  <si>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</si>
  <si>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</si>
  <si>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</si>
  <si>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</si>
  <si>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</si>
  <si>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</si>
  <si>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</si>
  <si>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</si>
  <si>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</si>
  <si>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</si>
  <si>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</si>
  <si>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</si>
  <si>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</si>
  <si>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</si>
  <si>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</si>
  <si>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</si>
  <si>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</si>
  <si>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</si>
  <si>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</si>
  <si>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</si>
  <si>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</si>
  <si>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</si>
  <si>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</si>
  <si>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</si>
  <si>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</si>
  <si>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</si>
  <si>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</si>
  <si>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</si>
  <si>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</si>
  <si>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</si>
  <si>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</si>
  <si>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</si>
  <si>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</si>
  <si>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</si>
  <si>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</si>
  <si>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</si>
  <si>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</si>
  <si>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</si>
  <si>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</si>
  <si>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</si>
  <si>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</si>
  <si>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</si>
  <si>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</si>
  <si>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</si>
  <si>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</si>
  <si>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</si>
  <si>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</si>
  <si>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</si>
  <si>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</si>
  <si>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</si>
  <si>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</si>
  <si>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</si>
  <si>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</si>
  <si>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</si>
  <si>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</si>
  <si>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</si>
  <si>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</si>
  <si>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</si>
  <si>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</si>
  <si>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</si>
  <si>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</si>
  <si>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</si>
  <si>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</si>
  <si>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</si>
  <si>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</si>
  <si>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</si>
  <si>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</si>
  <si>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</si>
  <si>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</si>
  <si>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</si>
  <si>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</si>
  <si>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</si>
  <si>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</si>
  <si>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</si>
  <si>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</si>
  <si>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</si>
  <si>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</si>
  <si>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</si>
  <si>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</si>
  <si>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</si>
  <si>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</si>
  <si>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</si>
  <si>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</si>
  <si>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</si>
  <si>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</si>
  <si>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</si>
  <si>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</si>
  <si>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</si>
  <si>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</si>
  <si>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</si>
  <si>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</si>
  <si>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</si>
  <si>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</si>
  <si>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</si>
  <si>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</si>
  <si>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</si>
  <si>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</si>
  <si>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</si>
  <si>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</si>
  <si>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</si>
  <si>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</si>
  <si>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</si>
  <si>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</si>
  <si>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</si>
  <si>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</si>
  <si>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</si>
  <si>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</si>
  <si>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</si>
  <si>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</si>
  <si>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</si>
  <si>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</si>
  <si>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</si>
  <si>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</si>
  <si>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</si>
  <si>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</si>
  <si>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</si>
  <si>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</si>
  <si>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</si>
  <si>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</si>
  <si>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</si>
  <si>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</si>
  <si>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</si>
  <si>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</si>
  <si>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</si>
  <si>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</si>
  <si>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</si>
  <si>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</si>
  <si>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</si>
  <si>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</si>
  <si>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</si>
  <si>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</si>
  <si>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</si>
  <si>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</si>
  <si>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</si>
  <si>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</si>
  <si>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</si>
  <si>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</si>
  <si>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</si>
  <si>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</si>
  <si>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</si>
  <si>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</si>
  <si>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</si>
  <si>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</si>
  <si>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</si>
  <si>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</si>
  <si>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</si>
  <si>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</si>
  <si>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</si>
  <si>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</si>
  <si>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</si>
  <si>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</si>
  <si>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</si>
  <si>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</si>
  <si>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</si>
  <si>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</si>
  <si>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</si>
  <si>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</si>
  <si>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</si>
  <si>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</si>
  <si>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</si>
  <si>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</si>
  <si>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</si>
  <si>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</si>
  <si>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</si>
  <si>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</si>
  <si>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</si>
  <si>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</si>
  <si>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</si>
  <si>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</si>
  <si>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</si>
  <si>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</si>
  <si>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</si>
  <si>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</si>
  <si>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</si>
  <si>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</si>
  <si>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</si>
  <si>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</si>
  <si>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</si>
  <si>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</si>
  <si>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</si>
  <si>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</si>
  <si>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</si>
  <si>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</si>
  <si>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</si>
  <si>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</si>
  <si>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</si>
  <si>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</si>
  <si>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</si>
  <si>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</si>
  <si>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</si>
  <si>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</si>
  <si>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</si>
  <si>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</si>
  <si>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</si>
  <si>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</si>
  <si>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</si>
  <si>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</si>
  <si>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</si>
  <si>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</si>
  <si>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</si>
  <si>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</si>
  <si>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</si>
  <si>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</si>
  <si>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</si>
  <si>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</si>
  <si>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</si>
  <si>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</si>
  <si>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</si>
  <si>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</si>
  <si>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</si>
  <si>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</si>
  <si>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</si>
  <si>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</si>
  <si>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</si>
  <si>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</si>
  <si>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</si>
  <si>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</si>
  <si>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</si>
  <si>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</si>
  <si>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</si>
  <si>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</si>
  <si>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</si>
  <si>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</si>
  <si>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</si>
  <si>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</si>
  <si>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</si>
  <si>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</si>
  <si>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</si>
  <si>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</si>
  <si>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</si>
  <si>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</si>
  <si>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</si>
  <si>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</si>
  <si>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</si>
  <si>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</si>
  <si>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</si>
  <si>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</si>
  <si>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</si>
  <si>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</si>
  <si>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</si>
  <si>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</si>
  <si>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</si>
  <si>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</si>
  <si>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</si>
  <si>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</si>
  <si>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</si>
  <si>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</si>
  <si>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</si>
  <si>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</si>
  <si>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</si>
  <si>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</si>
  <si>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</si>
  <si>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</si>
  <si>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</si>
  <si>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</si>
  <si>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</si>
  <si>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</si>
  <si>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</si>
  <si>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</si>
  <si>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</si>
  <si>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</si>
  <si>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</si>
  <si>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</si>
  <si>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</si>
  <si>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</si>
  <si>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</si>
  <si>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</si>
  <si>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</si>
  <si>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</si>
  <si>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</si>
  <si>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</si>
  <si>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</si>
  <si>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</si>
  <si>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</si>
  <si>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</si>
  <si>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</si>
  <si>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</si>
  <si>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</si>
  <si>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</si>
  <si>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</si>
  <si>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</si>
  <si>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</si>
  <si>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</si>
  <si>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</si>
  <si>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</si>
  <si>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</si>
  <si>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</si>
  <si>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</si>
  <si>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</si>
  <si>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</si>
  <si>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</si>
  <si>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</si>
  <si>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</si>
  <si>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</si>
  <si>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</si>
  <si>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</si>
  <si>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</si>
  <si>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</si>
  <si>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</si>
  <si>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</si>
  <si>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</si>
  <si>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</si>
  <si>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</si>
  <si>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</si>
  <si>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</si>
  <si>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</si>
  <si>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</si>
  <si>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</si>
  <si>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</si>
  <si>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</si>
  <si>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</si>
  <si>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</si>
  <si>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</si>
  <si>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</si>
  <si>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</si>
  <si>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</si>
  <si>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</si>
  <si>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</si>
  <si>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</si>
  <si>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</si>
  <si>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</si>
  <si>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</si>
  <si>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</si>
  <si>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</si>
  <si>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</si>
  <si>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</si>
  <si>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</si>
  <si>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</si>
  <si>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</si>
  <si>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</si>
  <si>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</si>
  <si>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</si>
  <si>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</si>
  <si>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</si>
  <si>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</si>
  <si>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</si>
  <si>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</si>
  <si>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</si>
  <si>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</si>
  <si>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</si>
  <si>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</si>
  <si>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</si>
  <si>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</si>
  <si>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</si>
  <si>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</si>
  <si>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</si>
  <si>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</si>
  <si>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</si>
  <si>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</si>
  <si>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</si>
  <si>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</si>
  <si>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</si>
  <si>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</si>
  <si>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</si>
  <si>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</si>
  <si>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</si>
  <si>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</si>
  <si>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</si>
  <si>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</si>
  <si>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</si>
  <si>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</si>
  <si>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</si>
  <si>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</si>
  <si>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</si>
  <si>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</si>
  <si>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</si>
  <si>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</si>
  <si>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</si>
  <si>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</si>
  <si>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</si>
  <si>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</si>
  <si>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</si>
  <si>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</si>
  <si>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</si>
  <si>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</si>
  <si>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</si>
  <si>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</si>
  <si>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</si>
  <si>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</si>
  <si>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</si>
  <si>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</si>
  <si>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</si>
  <si>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</si>
  <si>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</si>
  <si>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</si>
  <si>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</si>
  <si>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</si>
  <si>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</si>
  <si>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</si>
  <si>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</si>
  <si>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</si>
  <si>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</si>
  <si>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</si>
  <si>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</si>
  <si>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</si>
  <si>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</si>
  <si>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</si>
  <si>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</si>
  <si>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</si>
  <si>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</si>
  <si>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</si>
  <si>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</si>
  <si>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</si>
  <si>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</si>
  <si>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</si>
  <si>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</si>
  <si>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</si>
  <si>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</si>
  <si>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</si>
  <si>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</si>
  <si>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</si>
  <si>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</si>
  <si>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</si>
  <si>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</si>
  <si>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</si>
  <si>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</si>
  <si>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</si>
  <si>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</si>
  <si>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</si>
  <si>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</si>
  <si>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</si>
  <si>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</si>
  <si>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</si>
  <si>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</si>
  <si>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</si>
  <si>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</si>
  <si>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</si>
  <si>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</si>
  <si>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</si>
  <si>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</si>
  <si>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</si>
  <si>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</si>
  <si>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</si>
  <si>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</si>
  <si>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</si>
  <si>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</si>
  <si>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</si>
  <si>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</si>
  <si>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</si>
  <si>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</si>
  <si>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</si>
  <si>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</si>
  <si>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</si>
  <si>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</si>
  <si>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</si>
  <si>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</si>
  <si>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</si>
  <si>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</si>
  <si>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</si>
  <si>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</si>
  <si>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</si>
  <si>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</si>
  <si>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</si>
  <si>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</si>
  <si>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</si>
  <si>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</si>
  <si>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</si>
  <si>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</si>
  <si>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</si>
  <si>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</si>
  <si>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</si>
  <si>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</si>
  <si>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</si>
  <si>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</si>
  <si>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</si>
  <si>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</si>
  <si>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</si>
  <si>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</si>
  <si>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</si>
  <si>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</si>
  <si>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</si>
  <si>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</si>
  <si>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</si>
  <si>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</si>
  <si>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</si>
  <si>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</si>
  <si>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</si>
  <si>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</si>
  <si>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</si>
  <si>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</si>
  <si>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</si>
  <si>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</si>
  <si>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</si>
  <si>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</si>
  <si>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</si>
  <si>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</si>
  <si>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</si>
  <si>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</si>
  <si>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</si>
  <si>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</si>
  <si>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</si>
  <si>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</si>
  <si>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</si>
  <si>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</si>
  <si>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</si>
  <si>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</si>
  <si>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</si>
  <si>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</si>
  <si>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</si>
  <si>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</si>
  <si>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</si>
  <si>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</si>
  <si>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</si>
  <si>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</si>
  <si>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</si>
  <si>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</si>
  <si>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</si>
  <si>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</si>
  <si>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</si>
  <si>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</si>
  <si>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</si>
  <si>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</si>
  <si>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</si>
  <si>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</si>
  <si>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</si>
  <si>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</si>
  <si>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</si>
  <si>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</si>
  <si>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</si>
  <si>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</si>
  <si>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</si>
  <si>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</si>
  <si>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</si>
  <si>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</si>
  <si>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</si>
  <si>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</si>
  <si>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</si>
  <si>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</si>
  <si>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</si>
  <si>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</si>
  <si>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</si>
  <si>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</si>
  <si>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</si>
  <si>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</si>
  <si>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</si>
  <si>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</si>
  <si>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</si>
  <si>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</si>
  <si>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</si>
  <si>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</si>
  <si>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</si>
  <si>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</si>
  <si>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</si>
  <si>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</si>
  <si>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</si>
  <si>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</si>
  <si>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</si>
  <si>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</si>
  <si>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</si>
  <si>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</si>
  <si>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</si>
  <si>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</si>
  <si>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</si>
  <si>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</si>
  <si>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</si>
  <si>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</si>
  <si>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</si>
  <si>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</si>
  <si>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</si>
  <si>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</si>
  <si>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</si>
  <si>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</si>
  <si>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</si>
  <si>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</si>
  <si>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</si>
  <si>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</si>
  <si>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</si>
  <si>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</si>
  <si>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</si>
  <si>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</si>
  <si>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</si>
  <si>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</si>
  <si>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</si>
  <si>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</si>
  <si>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</si>
  <si>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</si>
  <si>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</si>
  <si>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</si>
  <si>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</si>
  <si>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</si>
  <si>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</si>
  <si>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</si>
  <si>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</si>
  <si>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</si>
  <si>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</si>
  <si>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</si>
  <si>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</si>
  <si>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</si>
  <si>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</si>
  <si>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</si>
  <si>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</si>
  <si>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</si>
  <si>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</si>
  <si>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</si>
  <si>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</si>
  <si>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</si>
  <si>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</si>
  <si>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</si>
  <si>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</si>
  <si>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</si>
  <si>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</si>
  <si>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</si>
  <si>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</si>
  <si>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</si>
  <si>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</si>
  <si>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</si>
  <si>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</si>
  <si>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</si>
  <si>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</si>
  <si>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</si>
  <si>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</si>
  <si>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</si>
  <si>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</si>
  <si>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</si>
  <si>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</si>
  <si>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</si>
  <si>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</si>
  <si>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</si>
  <si>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</si>
  <si>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</si>
  <si>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</si>
  <si>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</si>
  <si>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</si>
  <si>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</si>
  <si>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</si>
  <si>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</si>
  <si>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</si>
  <si>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</si>
  <si>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</si>
  <si>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</si>
  <si>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</si>
  <si>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</si>
  <si>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</si>
  <si>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</si>
  <si>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</si>
  <si>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</si>
  <si>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</si>
  <si>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</si>
  <si>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</si>
  <si>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</si>
  <si>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</si>
  <si>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</si>
  <si>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</si>
  <si>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</si>
  <si>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</si>
  <si>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</si>
  <si>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</si>
  <si>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</si>
  <si>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</si>
  <si>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</si>
  <si>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</si>
  <si>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</si>
  <si>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</si>
  <si>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</si>
  <si>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</si>
  <si>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</si>
  <si>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</si>
  <si>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</si>
  <si>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</si>
  <si>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</si>
  <si>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</si>
  <si>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</si>
  <si>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</si>
  <si>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</si>
  <si>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</si>
  <si>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</si>
  <si>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</si>
  <si>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</si>
  <si>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</si>
  <si>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</si>
  <si>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</si>
  <si>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</si>
  <si>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</si>
  <si>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</si>
  <si>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</si>
  <si>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</si>
  <si>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</si>
  <si>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</si>
  <si>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</si>
  <si>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</si>
  <si>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</si>
  <si>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</si>
  <si>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</si>
  <si>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</si>
  <si>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</si>
  <si>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</si>
  <si>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</si>
  <si>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</si>
  <si>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</si>
  <si>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</si>
  <si>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</si>
  <si>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</si>
  <si>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</si>
  <si>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</si>
  <si>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</si>
  <si>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</si>
  <si>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</si>
  <si>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</si>
  <si>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</si>
  <si>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</si>
  <si>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</si>
  <si>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</si>
  <si>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</si>
  <si>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</si>
  <si>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</si>
  <si>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</si>
  <si>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</si>
  <si>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</si>
  <si>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</si>
  <si>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</si>
  <si>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</si>
  <si>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</si>
  <si>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</si>
  <si>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</si>
  <si>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</si>
  <si>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</si>
  <si>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</si>
  <si>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</si>
  <si>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</si>
  <si>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</si>
  <si>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</si>
  <si>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</si>
  <si>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</si>
  <si>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</si>
  <si>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</si>
  <si>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</si>
  <si>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</si>
  <si>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</si>
  <si>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</si>
  <si>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</si>
  <si>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</si>
  <si>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</si>
  <si>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</si>
  <si>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</si>
  <si>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</si>
  <si>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</si>
  <si>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</si>
  <si>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</si>
  <si>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</si>
  <si>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</si>
  <si>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</si>
  <si>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</si>
  <si>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</si>
  <si>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</si>
  <si>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</si>
  <si>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</si>
  <si>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</si>
  <si>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</si>
  <si>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</si>
  <si>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</si>
  <si>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</si>
  <si>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</si>
  <si>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</si>
  <si>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</si>
  <si>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</si>
  <si>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</si>
  <si>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</si>
  <si>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</si>
  <si>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</si>
  <si>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</si>
  <si>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</si>
  <si>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</si>
  <si>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</si>
  <si>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</si>
  <si>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</si>
  <si>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</si>
  <si>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</si>
  <si>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</si>
  <si>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</si>
  <si>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</si>
  <si>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</si>
  <si>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</si>
  <si>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</si>
  <si>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</si>
  <si>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</si>
  <si>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</si>
  <si>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</si>
  <si>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</si>
  <si>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</si>
  <si>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</si>
  <si>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</si>
  <si>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</si>
  <si>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</si>
  <si>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</si>
  <si>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</si>
  <si>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</si>
  <si>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</si>
  <si>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</si>
  <si>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</si>
  <si>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</si>
  <si>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</si>
  <si>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</si>
  <si>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</si>
  <si>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</si>
  <si>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</si>
  <si>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</si>
  <si>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</si>
  <si>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</si>
  <si>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</si>
  <si>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</si>
  <si>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</si>
  <si>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</si>
  <si>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</si>
  <si>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</si>
  <si>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</si>
  <si>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</si>
  <si>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</si>
  <si>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</si>
  <si>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</si>
  <si>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</si>
  <si>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</si>
  <si>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</si>
  <si>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</si>
  <si>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</si>
  <si>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</si>
  <si>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</si>
  <si>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</si>
  <si>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</si>
  <si>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</si>
  <si>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</si>
  <si>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</si>
  <si>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</si>
  <si>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</si>
  <si>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</si>
  <si>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</si>
  <si>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</si>
  <si>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</si>
  <si>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</si>
  <si>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</si>
  <si>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</si>
  <si>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</si>
  <si>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</si>
  <si>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</si>
  <si>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</si>
  <si>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</si>
  <si>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</si>
  <si>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</si>
  <si>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</si>
  <si>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</si>
  <si>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</si>
  <si>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</si>
  <si>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</si>
  <si>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</si>
  <si>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</si>
  <si>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</si>
  <si>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</si>
  <si>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</si>
  <si>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</si>
  <si>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</si>
  <si>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</si>
  <si>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</si>
  <si>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</si>
  <si>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</si>
  <si>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</si>
  <si>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</si>
  <si>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</si>
  <si>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</si>
  <si>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</si>
  <si>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</si>
  <si>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</si>
  <si>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</si>
  <si>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</si>
  <si>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</si>
  <si>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</si>
  <si>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</si>
  <si>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</si>
  <si>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</si>
  <si>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</si>
  <si>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</si>
  <si>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</si>
  <si>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</si>
  <si>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</si>
  <si>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</si>
  <si>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</si>
  <si>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</si>
  <si>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</si>
  <si>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</si>
  <si>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</si>
  <si>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</si>
  <si>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</si>
  <si>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</si>
  <si>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</si>
  <si>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</si>
  <si>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</si>
  <si>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</si>
  <si>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</si>
  <si>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</si>
  <si>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</si>
  <si>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</si>
  <si>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</si>
  <si>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</si>
  <si>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</si>
  <si>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</si>
  <si>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</si>
  <si>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</si>
  <si>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</si>
  <si>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</si>
  <si>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</si>
  <si>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</si>
  <si>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</si>
  <si>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</si>
  <si>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</si>
  <si>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</si>
  <si>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</si>
  <si>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</si>
  <si>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</si>
  <si>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</si>
  <si>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</si>
  <si>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</si>
  <si>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</si>
  <si>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</si>
  <si>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</si>
  <si>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</si>
  <si>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</si>
  <si>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</si>
  <si>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</si>
  <si>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</si>
  <si>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</si>
  <si>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</si>
  <si>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</si>
  <si>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</si>
  <si>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</si>
  <si>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</si>
  <si>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</si>
  <si>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</si>
  <si>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</si>
  <si>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</si>
  <si>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</si>
  <si>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</si>
  <si>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</si>
  <si>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</si>
  <si>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</si>
  <si>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</si>
  <si>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</si>
  <si>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</si>
  <si>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</si>
  <si>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</si>
  <si>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</si>
  <si>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</si>
  <si>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</si>
  <si>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</si>
  <si>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</si>
  <si>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</si>
  <si>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</si>
  <si>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</si>
  <si>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</si>
  <si>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</si>
  <si>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</si>
  <si>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</si>
  <si>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</si>
  <si>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</si>
  <si>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</si>
  <si>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</si>
  <si>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</si>
  <si>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</si>
  <si>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</si>
  <si>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</si>
  <si>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</si>
  <si>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</si>
  <si>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</si>
  <si>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</si>
  <si>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</si>
  <si>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</si>
  <si>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</si>
  <si>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</si>
  <si>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</si>
  <si>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</si>
  <si>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</si>
  <si>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</si>
  <si>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</si>
  <si>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</si>
  <si>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</si>
  <si>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</si>
  <si>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</si>
  <si>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</si>
  <si>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</si>
  <si>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</si>
  <si>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</si>
  <si>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</si>
  <si>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</si>
  <si>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</si>
  <si>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</si>
  <si>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</si>
  <si>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</si>
  <si>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</si>
  <si>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</si>
  <si>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</si>
  <si>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</si>
  <si>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</si>
  <si>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</si>
  <si>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</si>
  <si>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</si>
  <si>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</si>
  <si>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</si>
  <si>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</si>
  <si>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</si>
  <si>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</si>
  <si>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</si>
  <si>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</si>
  <si>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</si>
  <si>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</si>
  <si>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</si>
  <si>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</si>
  <si>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</si>
  <si>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</si>
  <si>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</si>
  <si>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</si>
  <si>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</si>
  <si>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</si>
  <si>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</si>
  <si>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</si>
  <si>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</si>
  <si>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</si>
  <si>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</si>
  <si>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</si>
  <si>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</si>
  <si>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</si>
  <si>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</si>
  <si>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</si>
  <si>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</si>
  <si>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</si>
  <si>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</si>
  <si>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</si>
  <si>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</si>
  <si>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</si>
  <si>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</si>
  <si>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</si>
  <si>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</si>
  <si>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</si>
  <si>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</si>
  <si>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</si>
  <si>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</si>
  <si>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</si>
  <si>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</si>
  <si>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</si>
  <si>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</si>
  <si>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</si>
  <si>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</si>
  <si>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</si>
  <si>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</si>
  <si>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</si>
  <si>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</si>
  <si>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</si>
  <si>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</si>
  <si>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</si>
  <si>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</si>
  <si>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</si>
  <si>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</si>
  <si>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</si>
  <si>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</si>
  <si>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</si>
  <si>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</si>
  <si>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</si>
  <si>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</si>
  <si>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</si>
  <si>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</si>
  <si>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</si>
  <si>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</si>
  <si>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</si>
  <si>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</si>
  <si>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</si>
  <si>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</si>
  <si>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</si>
  <si>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</si>
  <si>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</si>
  <si>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</si>
  <si>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</si>
  <si>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</si>
  <si>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</si>
  <si>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</si>
  <si>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</si>
  <si>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</si>
  <si>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</si>
  <si>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</si>
  <si>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</si>
  <si>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</si>
  <si>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</si>
  <si>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</si>
  <si>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</si>
  <si>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</si>
  <si>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</si>
  <si>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</si>
  <si>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</si>
  <si>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</si>
  <si>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</si>
  <si>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</si>
  <si>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</si>
  <si>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</si>
  <si>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</si>
  <si>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</si>
  <si>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</si>
  <si>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</si>
  <si>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</si>
  <si>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</si>
  <si>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</si>
  <si>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</si>
  <si>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</si>
  <si>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</si>
  <si>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</si>
  <si>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</si>
  <si>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</si>
  <si>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</si>
  <si>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</si>
  <si>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</si>
  <si>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</si>
  <si>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</si>
  <si>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</si>
  <si>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</si>
  <si>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</si>
  <si>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</si>
  <si>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</si>
  <si>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</si>
  <si>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</si>
  <si>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</si>
  <si>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</si>
  <si>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</si>
  <si>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</si>
  <si>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</si>
  <si>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</si>
  <si>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</si>
  <si>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</si>
  <si>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</si>
  <si>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</si>
  <si>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</si>
  <si>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</si>
  <si>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</si>
  <si>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</si>
  <si>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</si>
  <si>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</si>
  <si>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</si>
  <si>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</si>
  <si>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</si>
  <si>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</si>
  <si>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</si>
  <si>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</si>
  <si>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</si>
  <si>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</si>
  <si>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</si>
  <si>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</si>
  <si>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</si>
  <si>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</si>
  <si>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</si>
  <si>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</si>
  <si>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</si>
  <si>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</si>
  <si>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</si>
  <si>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</si>
  <si>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</si>
  <si>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</si>
  <si>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</si>
  <si>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</si>
  <si>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</si>
  <si>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</si>
  <si>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</si>
  <si>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</si>
  <si>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</si>
  <si>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</si>
  <si>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</si>
  <si>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</si>
  <si>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</si>
  <si>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</si>
  <si>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</si>
  <si>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</si>
  <si>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</si>
  <si>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</si>
  <si>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</si>
  <si>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</si>
  <si>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</si>
  <si>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</si>
  <si>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</si>
  <si>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</si>
  <si>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</si>
  <si>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</si>
  <si>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</si>
  <si>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</si>
  <si>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</si>
  <si>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</si>
  <si>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</si>
  <si>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</si>
  <si>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</si>
  <si>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</si>
  <si>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</si>
  <si>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</si>
  <si>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</si>
  <si>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</si>
  <si>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</si>
  <si>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</si>
  <si>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</si>
  <si>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</si>
  <si>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</si>
  <si>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</si>
  <si>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</si>
  <si>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</si>
  <si>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</si>
  <si>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</si>
  <si>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</si>
  <si>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</si>
  <si>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</si>
  <si>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</si>
  <si>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</si>
  <si>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</si>
  <si>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</si>
  <si>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</si>
  <si>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</si>
  <si>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</si>
  <si>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</si>
  <si>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</si>
  <si>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</si>
  <si>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</si>
  <si>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</si>
  <si>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</si>
  <si>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</si>
  <si>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</si>
  <si>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</si>
  <si>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</si>
  <si>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</si>
  <si>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</si>
  <si>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</si>
  <si>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</si>
  <si>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</si>
  <si>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</si>
  <si>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</si>
  <si>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</si>
  <si>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</si>
  <si>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</si>
  <si>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</si>
  <si>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</si>
  <si>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</si>
  <si>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</si>
  <si>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</si>
  <si>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</si>
  <si>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</si>
  <si>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</si>
  <si>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</si>
  <si>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</si>
  <si>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</si>
  <si>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</si>
  <si>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</si>
  <si>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</si>
  <si>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</si>
  <si>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</si>
  <si>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</si>
  <si>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</si>
  <si>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</si>
  <si>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</si>
  <si>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</si>
  <si>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</si>
  <si>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</si>
  <si>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</si>
  <si>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</si>
  <si>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</si>
  <si>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</si>
  <si>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</si>
  <si>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</si>
  <si>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</si>
  <si>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</si>
  <si>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</si>
  <si>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</si>
  <si>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</si>
  <si>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</si>
  <si>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</si>
  <si>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</si>
  <si>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</si>
  <si>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</si>
  <si>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</si>
  <si>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</si>
  <si>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</si>
  <si>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</si>
  <si>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</si>
  <si>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</si>
  <si>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</si>
  <si>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</si>
  <si>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</si>
  <si>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</si>
  <si>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</si>
  <si>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</si>
  <si>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</si>
  <si>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</si>
  <si>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</si>
  <si>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</si>
  <si>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</si>
  <si>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</si>
  <si>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</si>
  <si>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</si>
  <si>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</si>
  <si>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</si>
  <si>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</si>
  <si>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</si>
  <si>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</si>
  <si>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</si>
  <si>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</si>
  <si>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</si>
  <si>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</si>
  <si>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</si>
  <si>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</si>
  <si>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</si>
  <si>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</si>
  <si>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</si>
  <si>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</si>
  <si>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</si>
  <si>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</si>
  <si>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</si>
  <si>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</si>
  <si>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</si>
  <si>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</si>
  <si>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</si>
  <si>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</si>
  <si>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</si>
  <si>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</si>
  <si>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</si>
  <si>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</si>
  <si>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</si>
  <si>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</si>
  <si>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</si>
  <si>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</si>
  <si>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</si>
  <si>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</si>
  <si>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</si>
  <si>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</si>
  <si>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</si>
  <si>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</si>
  <si>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</si>
  <si>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</si>
  <si>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</si>
  <si>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</si>
  <si>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</si>
  <si>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</si>
  <si>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</si>
  <si>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</si>
  <si>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</si>
  <si>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</si>
  <si>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</si>
  <si>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</si>
  <si>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</si>
  <si>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</si>
  <si>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</si>
  <si>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</si>
  <si>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</si>
  <si>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</si>
  <si>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</si>
  <si>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</si>
  <si>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</si>
  <si>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</si>
  <si>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</si>
  <si>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</si>
  <si>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</si>
  <si>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</si>
  <si>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</si>
  <si>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</si>
  <si>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</si>
  <si>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</si>
  <si>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</si>
  <si>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</si>
  <si>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</si>
  <si>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</si>
  <si>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</si>
  <si>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</si>
  <si>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</si>
  <si>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</si>
  <si>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</si>
  <si>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</si>
  <si>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</si>
  <si>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</si>
  <si>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</si>
  <si>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</si>
  <si>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</si>
  <si>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</si>
  <si>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</si>
  <si>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</si>
  <si>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</si>
  <si>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</si>
  <si>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</si>
  <si>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</si>
  <si>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</si>
  <si>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</si>
  <si>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</si>
  <si>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</si>
  <si>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</si>
  <si>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</si>
  <si>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</si>
  <si>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</si>
  <si>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</si>
  <si>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</si>
  <si>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</si>
  <si>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</si>
  <si>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</si>
  <si>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</si>
  <si>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</si>
  <si>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</si>
  <si>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</si>
  <si>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</si>
  <si>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</si>
  <si>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</si>
  <si>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</si>
  <si>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</si>
  <si>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</si>
  <si>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</si>
  <si>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</si>
  <si>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</si>
  <si>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</si>
  <si>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</si>
  <si>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</si>
  <si>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</si>
  <si>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</si>
  <si>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</si>
  <si>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</si>
  <si>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</si>
  <si>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</si>
  <si>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</si>
  <si>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</si>
  <si>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</si>
  <si>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</si>
  <si>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</si>
  <si>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</si>
  <si>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</si>
  <si>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</si>
  <si>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</si>
  <si>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</si>
  <si>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</si>
  <si>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</si>
  <si>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</si>
  <si>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</si>
  <si>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</si>
  <si>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</si>
  <si>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</si>
  <si>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</si>
  <si>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</si>
  <si>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</si>
  <si>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</si>
  <si>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</si>
  <si>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</si>
  <si>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</si>
  <si>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</si>
  <si>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</si>
  <si>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</si>
  <si>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</si>
  <si>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</si>
  <si>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</si>
  <si>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</si>
  <si>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</si>
  <si>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</si>
  <si>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</si>
  <si>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</si>
  <si>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</si>
  <si>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</si>
  <si>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</si>
  <si>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</si>
  <si>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</si>
  <si>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</si>
  <si>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</si>
  <si>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</si>
  <si>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</si>
  <si>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</si>
  <si>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</si>
  <si>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</si>
  <si>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</si>
  <si>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</si>
  <si>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</si>
  <si>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</si>
  <si>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</si>
  <si>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</si>
  <si>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</si>
  <si>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</si>
  <si>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</si>
  <si>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</si>
  <si>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</si>
  <si>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</si>
  <si>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</si>
  <si>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</si>
  <si>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</si>
  <si>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</si>
  <si>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</si>
  <si>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</si>
  <si>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</si>
  <si>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</si>
  <si>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</si>
  <si>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</si>
  <si>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</si>
  <si>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</si>
  <si>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</si>
  <si>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</si>
  <si>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</si>
  <si>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</si>
  <si>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</si>
  <si>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</si>
  <si>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</si>
  <si>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</si>
  <si>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</si>
  <si>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</si>
  <si>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</si>
  <si>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</si>
  <si>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</si>
  <si>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</si>
  <si>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</si>
  <si>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</si>
  <si>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</si>
  <si>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</si>
  <si>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</si>
  <si>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</si>
  <si>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</si>
  <si>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</si>
  <si>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</si>
  <si>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</si>
  <si>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</si>
  <si>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</si>
  <si>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</si>
  <si>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</si>
  <si>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</si>
  <si>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</si>
  <si>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</si>
  <si>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</si>
  <si>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</si>
  <si>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</si>
  <si>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</si>
  <si>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</si>
  <si>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</si>
  <si>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</si>
  <si>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</si>
  <si>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</si>
  <si>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</si>
  <si>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</si>
  <si>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</si>
  <si>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</si>
  <si>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</si>
  <si>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</si>
  <si>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</si>
  <si>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</si>
  <si>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</si>
  <si>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</si>
  <si>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</si>
  <si>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</si>
  <si>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</si>
  <si>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</si>
  <si>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</si>
  <si>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</si>
  <si>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</si>
  <si>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</si>
  <si>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</si>
  <si>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</si>
  <si>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</si>
  <si>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</si>
  <si>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</si>
  <si>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</si>
  <si>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</si>
  <si>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</si>
  <si>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</si>
  <si>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</si>
  <si>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</si>
  <si>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</si>
  <si>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</si>
  <si>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</si>
  <si>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</si>
  <si>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</si>
  <si>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</si>
  <si>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</si>
  <si>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</si>
  <si>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</si>
  <si>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</si>
  <si>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</si>
  <si>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</si>
  <si>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</si>
  <si>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</si>
  <si>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</si>
  <si>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</si>
  <si>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</si>
  <si>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</si>
  <si>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</si>
  <si>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</si>
  <si>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</si>
  <si>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</si>
  <si>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</si>
  <si>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</si>
  <si>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</si>
  <si>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</si>
  <si>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</si>
  <si>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</si>
  <si>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</si>
  <si>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</si>
  <si>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</si>
  <si>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</si>
  <si>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</si>
  <si>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</si>
  <si>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</si>
  <si>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</si>
  <si>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</si>
  <si>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</si>
  <si>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</si>
  <si>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</si>
  <si>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</si>
  <si>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</si>
  <si>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</si>
  <si>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</si>
  <si>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</si>
  <si>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</si>
  <si>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</si>
  <si>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</si>
  <si>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</si>
  <si>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</si>
  <si>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</si>
  <si>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</si>
  <si>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</si>
  <si>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</si>
  <si>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</si>
  <si>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</si>
  <si>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</si>
  <si>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</si>
  <si>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</si>
  <si>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</si>
  <si>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</si>
  <si>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</si>
  <si>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</si>
  <si>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</si>
  <si>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</si>
  <si>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</si>
  <si>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</si>
  <si>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</si>
  <si>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</si>
  <si>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</si>
  <si>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</si>
  <si>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</si>
  <si>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</si>
  <si>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</si>
  <si>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</si>
  <si>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</si>
  <si>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</si>
  <si>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</si>
  <si>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</si>
  <si>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</si>
  <si>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</si>
  <si>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</si>
  <si>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</si>
  <si>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</si>
  <si>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</si>
  <si>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</si>
  <si>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</si>
  <si>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</si>
  <si>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</si>
  <si>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</si>
  <si>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</si>
  <si>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</si>
  <si>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</si>
  <si>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</si>
  <si>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</si>
  <si>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</si>
  <si>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</si>
  <si>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</si>
  <si>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</si>
  <si>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</si>
  <si>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</si>
  <si>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</si>
  <si>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</si>
  <si>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</si>
  <si>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</si>
  <si>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</si>
  <si>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</si>
  <si>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</si>
  <si>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</si>
  <si>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</si>
  <si>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</si>
  <si>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</si>
  <si>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</si>
  <si>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</si>
  <si>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</si>
  <si>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</si>
  <si>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</si>
  <si>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</si>
  <si>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</si>
  <si>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</si>
  <si>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</si>
  <si>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</si>
  <si>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</si>
  <si>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</si>
  <si>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</si>
  <si>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</si>
  <si>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</si>
  <si>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</si>
  <si>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</si>
  <si>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</si>
  <si>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</si>
  <si>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</si>
  <si>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</si>
  <si>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</si>
  <si>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</si>
  <si>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</si>
  <si>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</si>
  <si>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</si>
  <si>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</si>
  <si>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</si>
  <si>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</si>
  <si>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</si>
  <si>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</si>
  <si>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</si>
  <si>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</si>
  <si>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</si>
  <si>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</si>
  <si>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</si>
  <si>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</si>
  <si>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</si>
  <si>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</si>
  <si>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</si>
  <si>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</si>
  <si>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</si>
  <si>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</si>
  <si>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</si>
  <si>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</si>
  <si>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</si>
  <si>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</si>
  <si>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</si>
  <si>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</si>
  <si>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</si>
  <si>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</si>
  <si>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</si>
  <si>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</si>
  <si>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</si>
  <si>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</si>
  <si>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</si>
  <si>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</si>
  <si>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</si>
  <si>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</si>
  <si>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</si>
  <si>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</si>
  <si>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</si>
  <si>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</si>
  <si>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</si>
  <si>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</si>
  <si>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</si>
  <si>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</si>
  <si>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</si>
  <si>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</si>
  <si>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</si>
  <si>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</si>
  <si>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</si>
  <si>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</si>
  <si>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</si>
  <si>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</si>
  <si>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</si>
  <si>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</si>
  <si>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</si>
  <si>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</si>
  <si>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</si>
  <si>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</si>
  <si>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</si>
  <si>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</si>
  <si>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</si>
  <si>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</si>
  <si>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</si>
  <si>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</si>
  <si>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</si>
  <si>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</si>
  <si>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</si>
  <si>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</si>
  <si>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</si>
  <si>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</si>
  <si>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</si>
  <si>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</si>
  <si>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</si>
  <si>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</si>
  <si>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</si>
  <si>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</si>
  <si>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</si>
  <si>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</si>
  <si>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</si>
  <si>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</si>
  <si>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</si>
  <si>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</si>
  <si>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</si>
  <si>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</si>
  <si>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</si>
  <si>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</si>
  <si>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</si>
  <si>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</si>
  <si>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</si>
  <si>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</si>
  <si>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</si>
  <si>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</si>
  <si>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</si>
  <si>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</si>
  <si>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</si>
  <si>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</si>
  <si>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</si>
  <si>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</si>
  <si>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</si>
  <si>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</si>
  <si>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</si>
  <si>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</si>
  <si>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</si>
  <si>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</si>
  <si>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</si>
  <si>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</si>
  <si>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</si>
  <si>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</si>
  <si>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</si>
  <si>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</si>
  <si>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</si>
  <si>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</si>
  <si>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</si>
  <si>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</si>
  <si>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</si>
  <si>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</si>
  <si>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</si>
  <si>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</si>
  <si>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</si>
  <si>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</si>
  <si>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</si>
  <si>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</si>
  <si>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</si>
  <si>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</si>
  <si>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</si>
  <si>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</si>
  <si>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</si>
  <si>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</si>
  <si>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</si>
  <si>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</si>
  <si>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</si>
  <si>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</si>
  <si>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</si>
  <si>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</si>
  <si>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</si>
  <si>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</si>
  <si>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</si>
  <si>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</si>
  <si>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</si>
  <si>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</si>
  <si>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</si>
  <si>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</si>
  <si>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</si>
  <si>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</si>
  <si>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</si>
  <si>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</si>
  <si>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</si>
  <si>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</si>
  <si>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</si>
  <si>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</si>
  <si>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</si>
  <si>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</si>
  <si>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</si>
  <si>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</si>
  <si>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</si>
  <si>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</si>
  <si>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</si>
  <si>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</si>
  <si>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</si>
  <si>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</si>
  <si>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</si>
  <si>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</si>
  <si>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</si>
  <si>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</si>
  <si>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</si>
  <si>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</si>
  <si>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</si>
  <si>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</si>
  <si>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</si>
  <si>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</si>
  <si>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</si>
  <si>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</si>
  <si>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</si>
  <si>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</si>
  <si>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</si>
  <si>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</si>
  <si>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</si>
  <si>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</si>
  <si>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</si>
  <si>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</si>
  <si>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</si>
  <si>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</si>
  <si>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</si>
  <si>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</si>
  <si>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</si>
  <si>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</si>
  <si>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</si>
  <si>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</si>
  <si>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</si>
  <si>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</si>
  <si>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</si>
  <si>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</si>
  <si>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</si>
  <si>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</si>
  <si>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</si>
  <si>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</si>
  <si>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</si>
  <si>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</si>
  <si>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</si>
  <si>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</si>
  <si>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</si>
  <si>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</si>
  <si>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</si>
  <si>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</si>
  <si>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</si>
  <si>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</si>
  <si>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</si>
  <si>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</si>
  <si>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</si>
  <si>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</si>
  <si>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</si>
  <si>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</si>
  <si>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</si>
  <si>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</si>
  <si>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</si>
  <si>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</si>
  <si>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</si>
  <si>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</si>
  <si>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</si>
  <si>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</si>
  <si>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</si>
  <si>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</si>
  <si>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</si>
  <si>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</si>
  <si>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</si>
  <si>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</si>
  <si>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</si>
  <si>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</si>
  <si>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</si>
  <si>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</si>
  <si>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</si>
  <si>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</si>
  <si>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</si>
  <si>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</si>
  <si>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</si>
  <si>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</si>
  <si>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</si>
  <si>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</si>
  <si>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</si>
  <si>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</si>
  <si>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</si>
  <si>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</si>
  <si>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</si>
  <si>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</si>
  <si>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</si>
  <si>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</si>
  <si>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</si>
  <si>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</si>
  <si>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</si>
  <si>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</si>
  <si>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</si>
  <si>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</si>
  <si>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</si>
  <si>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</si>
  <si>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</si>
  <si>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</si>
  <si>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</si>
  <si>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</si>
  <si>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</si>
  <si>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</si>
  <si>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</si>
  <si>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</si>
  <si>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</si>
  <si>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</si>
  <si>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</si>
  <si>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</si>
  <si>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</si>
  <si>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</si>
  <si>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</si>
  <si>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</si>
  <si>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</si>
  <si>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</si>
  <si>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</si>
  <si>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</si>
  <si>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</si>
  <si>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</si>
  <si>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</si>
  <si>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</si>
  <si>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</si>
  <si>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</si>
  <si>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</si>
  <si>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</si>
  <si>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</si>
  <si>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</si>
  <si>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</si>
  <si>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</si>
  <si>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</si>
  <si>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</si>
  <si>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</si>
  <si>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</si>
  <si>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</si>
  <si>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</si>
  <si>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</si>
  <si>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</si>
  <si>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</si>
  <si>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</si>
  <si>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</si>
  <si>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</si>
  <si>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</si>
  <si>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</si>
  <si>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</si>
  <si>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</si>
  <si>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</si>
  <si>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</si>
  <si>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</si>
  <si>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</si>
  <si>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</si>
  <si>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</si>
  <si>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</si>
  <si>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</si>
  <si>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</si>
  <si>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</si>
  <si>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</si>
  <si>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</si>
  <si>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</si>
  <si>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</si>
  <si>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</si>
  <si>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</si>
  <si>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</si>
  <si>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</si>
  <si>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</si>
  <si>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</si>
  <si>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</si>
  <si>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</si>
  <si>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</si>
  <si>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</si>
  <si>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</si>
  <si>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</si>
  <si>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</si>
  <si>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</si>
  <si>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</si>
  <si>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</si>
  <si>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</si>
  <si>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</si>
  <si>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</si>
  <si>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</si>
  <si>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</si>
  <si>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</si>
  <si>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</si>
  <si>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</si>
  <si>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</si>
  <si>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</si>
  <si>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</si>
  <si>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</si>
  <si>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</si>
  <si>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</si>
  <si>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</si>
  <si>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</si>
  <si>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</si>
  <si>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</si>
  <si>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</si>
  <si>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</si>
  <si>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</si>
  <si>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</si>
  <si>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</si>
  <si>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</si>
  <si>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</si>
  <si>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</si>
  <si>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</si>
  <si>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</si>
  <si>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</si>
  <si>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</si>
  <si>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</si>
  <si>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</si>
  <si>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</si>
  <si>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</si>
  <si>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</si>
  <si>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</si>
  <si>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</si>
  <si>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</si>
  <si>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</si>
  <si>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</si>
  <si>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</si>
  <si>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</si>
  <si>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</si>
  <si>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</si>
  <si>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</si>
  <si>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</si>
  <si>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</si>
  <si>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</si>
  <si>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</si>
  <si>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</si>
  <si>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</si>
  <si>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</si>
  <si>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</si>
  <si>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</si>
  <si>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</si>
  <si>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</si>
  <si>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</si>
  <si>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</si>
  <si>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</si>
  <si>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</si>
  <si>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</si>
  <si>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</si>
  <si>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</si>
  <si>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</si>
  <si>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</si>
  <si>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</si>
  <si>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</si>
  <si>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</si>
  <si>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</si>
  <si>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</si>
  <si>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</si>
  <si>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</si>
  <si>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</si>
  <si>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</si>
  <si>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</si>
  <si>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</si>
  <si>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</si>
  <si>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</si>
  <si>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</si>
  <si>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</si>
  <si>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</si>
  <si>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</si>
  <si>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</si>
  <si>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</si>
  <si>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</si>
  <si>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</si>
  <si>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</si>
  <si>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</si>
  <si>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</si>
  <si>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</si>
  <si>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</si>
  <si>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</si>
  <si>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</si>
  <si>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</si>
  <si>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</si>
  <si>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</si>
  <si>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</si>
  <si>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</si>
  <si>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</si>
  <si>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</si>
  <si>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</si>
  <si>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</si>
  <si>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</si>
  <si>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</si>
  <si>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</si>
  <si>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</si>
  <si>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</si>
  <si>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</si>
  <si>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</si>
  <si>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</si>
  <si>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</si>
  <si>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</si>
  <si>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</si>
  <si>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</si>
  <si>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</si>
  <si>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</si>
  <si>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</si>
  <si>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</si>
  <si>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</si>
  <si>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</si>
  <si>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</si>
  <si>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</si>
  <si>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</si>
  <si>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</si>
  <si>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</si>
  <si>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</si>
  <si>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</si>
  <si>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</si>
  <si>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</si>
  <si>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</si>
  <si>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</si>
  <si>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</si>
  <si>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</si>
  <si>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</si>
  <si>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</si>
  <si>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</si>
  <si>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</si>
  <si>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</si>
  <si>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</si>
  <si>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</si>
  <si>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</si>
  <si>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</si>
  <si>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</si>
  <si>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</si>
  <si>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</si>
  <si>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</si>
  <si>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</si>
  <si>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</si>
  <si>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</si>
  <si>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</si>
  <si>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</si>
  <si>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</si>
  <si>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</si>
  <si>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</si>
  <si>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</si>
  <si>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</si>
  <si>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</si>
  <si>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</si>
  <si>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</si>
  <si>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</si>
  <si>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</si>
  <si>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</si>
  <si>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</si>
  <si>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</si>
  <si>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</si>
  <si>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</si>
  <si>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</si>
  <si>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</si>
  <si>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</si>
  <si>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</si>
  <si>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</si>
  <si>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</si>
  <si>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</si>
  <si>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</si>
  <si>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</si>
  <si>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</si>
  <si>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</si>
  <si>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</si>
  <si>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</si>
  <si>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</si>
  <si>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</si>
  <si>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</si>
  <si>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</si>
  <si>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</si>
  <si>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</si>
  <si>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</si>
  <si>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</si>
  <si>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</si>
  <si>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</si>
  <si>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</si>
  <si>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</si>
  <si>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</si>
  <si>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</si>
  <si>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</si>
  <si>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</si>
  <si>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</si>
  <si>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</si>
  <si>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</si>
  <si>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</si>
  <si>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</si>
  <si>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</si>
  <si>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</si>
  <si>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</si>
  <si>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</si>
  <si>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</si>
  <si>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</si>
  <si>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</si>
  <si>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</si>
  <si>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</si>
  <si>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</si>
  <si>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</si>
  <si>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</si>
  <si>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</si>
  <si>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</si>
  <si>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</si>
  <si>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</si>
  <si>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</si>
  <si>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</si>
  <si>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</si>
  <si>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</si>
  <si>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</si>
  <si>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</si>
  <si>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</si>
  <si>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</si>
  <si>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</si>
  <si>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</si>
  <si>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</si>
  <si>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</si>
  <si>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</si>
  <si>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</si>
  <si>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</si>
  <si>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</si>
  <si>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</si>
  <si>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</si>
  <si>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</si>
  <si>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</si>
  <si>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</si>
  <si>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</si>
  <si>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</si>
  <si>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</si>
  <si>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</si>
  <si>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</si>
  <si>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</si>
  <si>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</si>
  <si>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</si>
  <si>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</si>
  <si>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</si>
  <si>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</si>
  <si>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</si>
  <si>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</si>
  <si>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</si>
  <si>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</si>
  <si>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</si>
  <si>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</si>
  <si>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</si>
  <si>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</si>
  <si>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</si>
  <si>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</si>
  <si>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</si>
  <si>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</si>
  <si>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</si>
  <si>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</si>
  <si>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</si>
  <si>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</si>
  <si>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</si>
  <si>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</si>
  <si>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</si>
  <si>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</si>
  <si>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</si>
  <si>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</si>
  <si>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</si>
  <si>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</si>
  <si>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</si>
  <si>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</si>
  <si>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</si>
  <si>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</si>
  <si>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</si>
  <si>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</si>
  <si>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</si>
  <si>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</si>
  <si>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</si>
  <si>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</si>
  <si>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</si>
  <si>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</si>
  <si>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</si>
  <si>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</si>
  <si>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</si>
  <si>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</si>
  <si>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</si>
  <si>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</si>
  <si>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</si>
  <si>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</si>
  <si>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</si>
  <si>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</si>
  <si>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</si>
  <si>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</si>
  <si>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</si>
  <si>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</si>
  <si>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</si>
  <si>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</si>
  <si>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</si>
  <si>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</si>
  <si>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</si>
  <si>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</si>
  <si>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</si>
  <si>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</si>
  <si>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</si>
  <si>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</si>
  <si>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</si>
  <si>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</si>
  <si>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</si>
  <si>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</si>
  <si>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</si>
  <si>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</si>
  <si>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</si>
  <si>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</si>
  <si>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</si>
  <si>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</si>
  <si>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</si>
  <si>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</si>
  <si>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</si>
  <si>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</si>
  <si>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</si>
  <si>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</si>
  <si>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</si>
  <si>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</si>
  <si>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</si>
  <si>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</si>
  <si>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</si>
  <si>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</si>
  <si>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</si>
  <si>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</si>
  <si>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</si>
  <si>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</si>
  <si>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</si>
  <si>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</si>
  <si>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</si>
  <si>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</si>
  <si>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</si>
  <si>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</si>
  <si>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</si>
  <si>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</si>
  <si>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</si>
  <si>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</si>
  <si>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</si>
  <si>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</si>
  <si>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</si>
  <si>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</si>
  <si>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</si>
  <si>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</si>
  <si>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</si>
  <si>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</si>
  <si>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</si>
  <si>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</si>
  <si>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</si>
  <si>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</si>
  <si>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</si>
  <si>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</si>
  <si>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</si>
  <si>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</si>
  <si>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</si>
  <si>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</si>
  <si>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</si>
  <si>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</si>
  <si>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</si>
  <si>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</si>
  <si>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</si>
  <si>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</si>
  <si>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</si>
  <si>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</si>
  <si>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</si>
  <si>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</si>
  <si>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</si>
  <si>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</si>
  <si>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</si>
  <si>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</si>
  <si>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</si>
  <si>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</si>
  <si>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</si>
  <si>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</si>
  <si>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</si>
  <si>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</si>
  <si>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</si>
  <si>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</si>
  <si>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</si>
  <si>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</si>
  <si>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</si>
  <si>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</si>
  <si>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</si>
  <si>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</si>
  <si>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</si>
  <si>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</si>
  <si>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</si>
  <si>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</si>
  <si>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</si>
  <si>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</si>
  <si>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</si>
  <si>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</si>
  <si>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</si>
  <si>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</si>
  <si>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</si>
  <si>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</si>
  <si>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</si>
  <si>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</si>
  <si>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</si>
  <si>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</si>
  <si>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</si>
  <si>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</si>
  <si>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</si>
  <si>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</si>
  <si>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</si>
  <si>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</si>
  <si>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</si>
  <si>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</si>
  <si>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</si>
  <si>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</si>
  <si>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</si>
  <si>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</si>
  <si>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</si>
  <si>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</si>
  <si>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</si>
  <si>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</si>
  <si>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</si>
  <si>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</si>
  <si>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</si>
  <si>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</si>
  <si>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</si>
  <si>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</si>
  <si>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</si>
  <si>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</si>
  <si>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</si>
  <si>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</si>
  <si>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</si>
  <si>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</si>
  <si>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</si>
  <si>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</si>
  <si>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</si>
  <si>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</si>
  <si>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</si>
  <si>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</si>
  <si>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</si>
  <si>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</si>
  <si>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</si>
  <si>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</si>
  <si>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</si>
  <si>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</si>
  <si>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</si>
  <si>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</si>
  <si>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</si>
  <si>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</si>
  <si>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</si>
  <si>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</si>
  <si>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</si>
  <si>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</si>
  <si>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</si>
  <si>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</si>
  <si>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</si>
  <si>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</si>
  <si>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</si>
  <si>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</si>
  <si>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</si>
  <si>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</si>
  <si>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</si>
  <si>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</si>
  <si>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</si>
  <si>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</si>
  <si>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</si>
  <si>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</si>
  <si>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</si>
  <si>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</si>
  <si>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</si>
  <si>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</si>
  <si>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</si>
  <si>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</si>
  <si>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</si>
  <si>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</si>
  <si>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</si>
  <si>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</si>
  <si>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</si>
  <si>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</si>
  <si>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</si>
  <si>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</si>
  <si>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</si>
  <si>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</si>
  <si>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</si>
  <si>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</si>
  <si>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</si>
  <si>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</si>
  <si>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</si>
  <si>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</si>
  <si>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</si>
  <si>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</si>
  <si>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</si>
  <si>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</si>
  <si>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</si>
  <si>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</si>
  <si>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</si>
  <si>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</si>
  <si>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</si>
  <si>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</si>
  <si>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</si>
  <si>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</si>
  <si>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</si>
  <si>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</si>
  <si>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</si>
  <si>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</si>
  <si>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</si>
  <si>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</si>
  <si>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</si>
  <si>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</si>
  <si>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</si>
  <si>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</si>
  <si>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</si>
  <si>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</si>
  <si>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</si>
  <si>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</si>
  <si>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</si>
  <si>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</si>
  <si>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</si>
  <si>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</si>
  <si>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</si>
  <si>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</si>
  <si>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</si>
  <si>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</si>
  <si>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</si>
  <si>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</si>
  <si>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</si>
  <si>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</si>
  <si>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</si>
  <si>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</si>
  <si>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</si>
  <si>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</si>
  <si>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</si>
  <si>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</si>
  <si>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</si>
  <si>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</si>
  <si>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</si>
  <si>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</si>
  <si>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</si>
  <si>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</si>
  <si>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</si>
  <si>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</si>
  <si>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</si>
  <si>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</si>
  <si>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</si>
  <si>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</si>
  <si>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</si>
  <si>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</si>
  <si>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</si>
  <si>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</si>
  <si>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</si>
  <si>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</si>
  <si>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</si>
  <si>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</si>
  <si>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</si>
  <si>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</si>
  <si>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</si>
  <si>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</si>
  <si>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</si>
  <si>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</si>
  <si>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</si>
  <si>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</si>
  <si>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</si>
  <si>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</si>
  <si>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</si>
  <si>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</si>
  <si>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</si>
  <si>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</si>
  <si>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</si>
  <si>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</si>
  <si>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</si>
  <si>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</si>
  <si>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</si>
  <si>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</si>
  <si>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</si>
  <si>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</si>
  <si>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</si>
  <si>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</si>
  <si>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</si>
  <si>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</si>
  <si>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</si>
  <si>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</si>
  <si>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</si>
  <si>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</si>
  <si>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</si>
  <si>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</si>
  <si>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</si>
  <si>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</si>
  <si>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</si>
  <si>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</si>
  <si>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</si>
  <si>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</si>
  <si>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</si>
  <si>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</si>
  <si>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</si>
  <si>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</si>
  <si>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</si>
  <si>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</si>
  <si>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</si>
  <si>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</si>
  <si>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</si>
  <si>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</si>
  <si>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</si>
  <si>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</si>
  <si>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</si>
  <si>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</si>
  <si>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</si>
  <si>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</si>
  <si>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</si>
  <si>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</si>
  <si>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</si>
  <si>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</si>
  <si>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</si>
  <si>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</si>
  <si>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</si>
  <si>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</si>
  <si>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</si>
  <si>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</si>
  <si>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</si>
  <si>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</si>
  <si>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</si>
  <si>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</si>
  <si>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</si>
  <si>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</si>
  <si>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</si>
  <si>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</si>
  <si>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</si>
  <si>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</si>
  <si>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</si>
  <si>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</si>
  <si>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</si>
  <si>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</si>
  <si>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</si>
  <si>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</si>
  <si>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</si>
  <si>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</si>
  <si>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</si>
  <si>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</si>
  <si>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</si>
  <si>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</si>
  <si>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</si>
  <si>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</si>
  <si>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</si>
  <si>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</si>
  <si>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</si>
  <si>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</si>
  <si>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</si>
  <si>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</si>
  <si>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</si>
  <si>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</si>
  <si>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</si>
  <si>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</si>
  <si>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</si>
  <si>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</si>
  <si>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</si>
  <si>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</si>
  <si>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</si>
  <si>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</si>
  <si>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</si>
  <si>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</si>
  <si>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</si>
  <si>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</si>
  <si>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</si>
  <si>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</si>
  <si>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</si>
  <si>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</si>
  <si>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</si>
  <si>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</si>
  <si>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</si>
  <si>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</si>
  <si>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</si>
  <si>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</si>
  <si>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</si>
  <si>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</si>
  <si>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</si>
  <si>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</si>
  <si>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</si>
  <si>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</si>
  <si>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</si>
  <si>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</si>
  <si>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</si>
  <si>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</si>
  <si>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</si>
  <si>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</si>
  <si>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</si>
  <si>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</si>
  <si>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</si>
  <si>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</si>
  <si>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</si>
  <si>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</si>
  <si>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</si>
  <si>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</si>
  <si>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</si>
  <si>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</si>
  <si>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</si>
  <si>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</si>
  <si>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</si>
  <si>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</si>
  <si>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</si>
  <si>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</si>
  <si>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</si>
  <si>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</si>
  <si>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</si>
  <si>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</si>
  <si>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</si>
  <si>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</si>
  <si>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</si>
  <si>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</si>
  <si>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</si>
  <si>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</si>
  <si>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</si>
  <si>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</si>
  <si>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</si>
  <si>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</si>
  <si>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</si>
  <si>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</si>
  <si>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</si>
  <si>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</si>
  <si>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</si>
  <si>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</si>
  <si>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</si>
  <si>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</si>
  <si>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</si>
  <si>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</si>
  <si>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</si>
  <si>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</si>
  <si>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</si>
  <si>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</si>
  <si>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</si>
  <si>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</si>
  <si>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</si>
  <si>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</si>
  <si>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</si>
  <si>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</si>
  <si>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</si>
  <si>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</si>
  <si>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</si>
  <si>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</si>
  <si>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</si>
  <si>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</si>
  <si>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</si>
  <si>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</si>
  <si>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</si>
  <si>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</si>
  <si>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</si>
  <si>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</si>
  <si>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</si>
  <si>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</si>
  <si>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</si>
  <si>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</si>
  <si>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</si>
  <si>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</si>
  <si>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</si>
  <si>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</si>
  <si>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</si>
  <si>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</si>
  <si>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</si>
  <si>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</si>
  <si>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</si>
  <si>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</si>
  <si>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</si>
  <si>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</si>
  <si>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</si>
  <si>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</si>
  <si>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</si>
  <si>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</si>
  <si>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</si>
  <si>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</si>
  <si>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</si>
  <si>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</si>
  <si>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</si>
  <si>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</si>
  <si>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</si>
  <si>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</si>
  <si>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</si>
  <si>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</si>
  <si>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</si>
  <si>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</si>
  <si>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</si>
  <si>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</si>
  <si>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</si>
  <si>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</si>
  <si>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</si>
  <si>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</si>
  <si>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</si>
  <si>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</si>
  <si>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</si>
  <si>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</si>
  <si>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</si>
  <si>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</si>
  <si>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</si>
  <si>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</si>
  <si>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</si>
  <si>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</si>
  <si>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</si>
  <si>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</si>
  <si>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</si>
  <si>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</si>
  <si>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</si>
  <si>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</si>
  <si>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</si>
  <si>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</si>
  <si>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</si>
  <si>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</si>
  <si>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</si>
  <si>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</si>
  <si>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</si>
  <si>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</si>
  <si>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</si>
  <si>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</si>
  <si>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</si>
  <si>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</si>
  <si>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</si>
  <si>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</si>
  <si>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</si>
  <si>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</si>
  <si>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</si>
  <si>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</si>
  <si>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</si>
  <si>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</si>
  <si>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</si>
  <si>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</si>
  <si>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</si>
  <si>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</si>
  <si>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</si>
  <si>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</si>
  <si>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</si>
  <si>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</si>
  <si>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</si>
  <si>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</si>
  <si>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</si>
  <si>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</si>
  <si>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</si>
  <si>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</si>
  <si>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</si>
  <si>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</si>
  <si>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</si>
  <si>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</si>
  <si>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</si>
  <si>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</si>
  <si>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</si>
  <si>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</si>
  <si>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</si>
  <si>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</si>
  <si>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</si>
  <si>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</si>
  <si>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</si>
  <si>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</si>
  <si>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</si>
  <si>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</si>
  <si>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</si>
  <si>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</si>
  <si>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</si>
  <si>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</si>
  <si>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</si>
  <si>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</si>
  <si>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</si>
  <si>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</si>
  <si>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</si>
  <si>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</si>
  <si>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</si>
  <si>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</si>
  <si>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</si>
  <si>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</si>
  <si>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</si>
  <si>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</si>
  <si>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</si>
  <si>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</si>
  <si>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</si>
  <si>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</si>
  <si>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</si>
  <si>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</si>
  <si>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</si>
  <si>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</si>
  <si>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</si>
  <si>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</si>
  <si>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</si>
  <si>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</si>
  <si>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</si>
  <si>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</si>
  <si>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</si>
  <si>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</si>
  <si>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</si>
  <si>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</si>
  <si>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</si>
  <si>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</si>
  <si>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</si>
  <si>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</si>
  <si>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</si>
  <si>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</si>
  <si>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</si>
  <si>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</si>
  <si>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</si>
  <si>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</si>
  <si>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</si>
  <si>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</si>
  <si>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</si>
  <si>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</si>
  <si>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</si>
  <si>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</si>
  <si>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</si>
  <si>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</si>
  <si>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</si>
  <si>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</si>
  <si>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</si>
  <si>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</si>
  <si>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</si>
  <si>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</si>
  <si>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</si>
  <si>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</si>
  <si>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</si>
  <si>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</si>
  <si>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</si>
  <si>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</si>
  <si>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</si>
  <si>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</si>
  <si>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</si>
  <si>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</si>
  <si>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</si>
  <si>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</si>
  <si>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</si>
  <si>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</si>
  <si>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</si>
  <si>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</si>
  <si>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</si>
  <si>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</si>
  <si>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</si>
  <si>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</si>
  <si>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</si>
  <si>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</si>
  <si>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</si>
  <si>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</si>
  <si>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</si>
  <si>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</si>
  <si>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</si>
  <si>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</si>
  <si>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</si>
  <si>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</si>
  <si>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</si>
  <si>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</si>
  <si>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</si>
  <si>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</si>
  <si>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</si>
  <si>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</si>
  <si>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</si>
  <si>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</si>
  <si>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</si>
  <si>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</si>
  <si>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</si>
  <si>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</si>
  <si>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</si>
  <si>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</si>
  <si>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</si>
  <si>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</si>
  <si>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</si>
  <si>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</si>
  <si>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</si>
  <si>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</si>
  <si>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</si>
  <si>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</si>
  <si>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</si>
  <si>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</si>
  <si>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</si>
  <si>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</si>
  <si>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</si>
  <si>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</si>
  <si>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</si>
  <si>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</si>
  <si>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</si>
  <si>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</si>
  <si>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</si>
  <si>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</si>
  <si>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</si>
  <si>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</si>
  <si>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</si>
  <si>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</si>
  <si>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</si>
  <si>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</si>
  <si>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</si>
  <si>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</si>
  <si>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</si>
  <si>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</si>
  <si>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</si>
  <si>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</si>
  <si>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</si>
  <si>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</si>
  <si>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</si>
  <si>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</si>
  <si>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</si>
  <si>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</si>
  <si>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</si>
  <si>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</si>
  <si>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</si>
  <si>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</si>
  <si>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</si>
  <si>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</si>
  <si>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</si>
  <si>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</si>
  <si>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</si>
  <si>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</si>
  <si>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</si>
  <si>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</si>
  <si>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</si>
  <si>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</si>
  <si>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</si>
  <si>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</si>
  <si>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</si>
  <si>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</si>
  <si>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</si>
  <si>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</si>
  <si>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</si>
  <si>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</si>
  <si>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</si>
  <si>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</si>
  <si>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</si>
  <si>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</si>
  <si>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</si>
  <si>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</si>
  <si>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</si>
  <si>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</si>
  <si>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</si>
  <si>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</si>
  <si>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</si>
  <si>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</si>
  <si>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</si>
  <si>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</si>
  <si>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</si>
  <si>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</si>
  <si>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</si>
  <si>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</si>
  <si>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</si>
  <si>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</si>
  <si>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</si>
  <si>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</si>
  <si>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</si>
  <si>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</si>
  <si>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</si>
  <si>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</si>
  <si>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</si>
  <si>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</si>
  <si>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</si>
  <si>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</si>
  <si>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</si>
  <si>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</si>
  <si>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</si>
  <si>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</si>
  <si>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</si>
  <si>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</si>
  <si>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</si>
  <si>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</si>
  <si>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</si>
  <si>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</si>
  <si>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</si>
  <si>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</si>
  <si>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</si>
  <si>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</si>
  <si>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</si>
  <si>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</si>
  <si>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</si>
  <si>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</si>
  <si>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</si>
  <si>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</si>
  <si>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</si>
  <si>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</si>
  <si>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</si>
  <si>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</si>
  <si>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</si>
  <si>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</si>
  <si>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</si>
  <si>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</si>
  <si>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</si>
  <si>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</si>
  <si>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</si>
  <si>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</si>
  <si>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</si>
  <si>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</si>
  <si>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</si>
  <si>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</si>
  <si>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</si>
  <si>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</si>
  <si>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</si>
  <si>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</si>
  <si>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</si>
  <si>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</si>
  <si>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</si>
  <si>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</si>
  <si>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</si>
  <si>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</si>
  <si>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</si>
  <si>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</si>
  <si>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</si>
  <si>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</si>
  <si>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</si>
  <si>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</si>
  <si>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</si>
  <si>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</si>
  <si>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</si>
  <si>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</si>
  <si>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</si>
  <si>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</si>
  <si>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</si>
  <si>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</si>
  <si>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</si>
  <si>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</si>
  <si>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</si>
  <si>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</si>
  <si>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</si>
  <si>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</si>
  <si>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</si>
  <si>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</si>
  <si>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</si>
  <si>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</si>
  <si>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</si>
  <si>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</si>
  <si>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</si>
  <si>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</si>
  <si>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</si>
  <si>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</si>
  <si>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</si>
  <si>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</si>
  <si>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</si>
  <si>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</si>
  <si>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</si>
  <si>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</si>
  <si>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</si>
  <si>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</si>
  <si>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</si>
  <si>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</si>
  <si>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</si>
  <si>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</si>
  <si>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</si>
  <si>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</si>
  <si>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</si>
  <si>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</si>
  <si>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</si>
  <si>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</si>
  <si>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</si>
  <si>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</si>
  <si>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</si>
  <si>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</si>
  <si>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</si>
  <si>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</si>
  <si>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</si>
  <si>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</si>
  <si>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</si>
  <si>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</si>
  <si>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</si>
  <si>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</si>
  <si>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</si>
  <si>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</si>
  <si>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</si>
  <si>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</si>
  <si>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</si>
  <si>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</si>
  <si>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</si>
  <si>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</si>
  <si>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</si>
  <si>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</si>
  <si>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</si>
  <si>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</si>
  <si>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</si>
  <si>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</si>
  <si>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</si>
  <si>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</si>
  <si>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</si>
  <si>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</si>
  <si>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</si>
  <si>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</si>
  <si>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</si>
  <si>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</si>
  <si>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</si>
  <si>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</si>
  <si>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</si>
  <si>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</si>
  <si>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</si>
  <si>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</si>
  <si>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</si>
  <si>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</si>
  <si>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</si>
  <si>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</si>
  <si>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</si>
  <si>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</si>
  <si>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</si>
  <si>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</si>
  <si>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</si>
  <si>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</si>
  <si>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</si>
  <si>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</si>
  <si>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</si>
  <si>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</si>
  <si>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</si>
  <si>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</si>
  <si>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</si>
  <si>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</si>
  <si>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</si>
  <si>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</si>
  <si>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</si>
  <si>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</si>
  <si>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</si>
  <si>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</si>
  <si>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</si>
  <si>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</si>
  <si>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</si>
  <si>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</si>
  <si>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</si>
  <si>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</si>
  <si>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</si>
  <si>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</si>
  <si>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</si>
  <si>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</si>
  <si>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</si>
  <si>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</si>
  <si>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</si>
  <si>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</si>
  <si>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</si>
  <si>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</si>
  <si>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</si>
  <si>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</si>
  <si>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</si>
  <si>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</si>
  <si>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</si>
  <si>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</si>
  <si>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</si>
  <si>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</si>
  <si>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</si>
  <si>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</si>
  <si>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</si>
  <si>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</si>
  <si>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</si>
  <si>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</si>
  <si>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</si>
  <si>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</si>
  <si>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</si>
  <si>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</si>
  <si>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</si>
  <si>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</si>
  <si>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</si>
  <si>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</si>
  <si>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</si>
  <si>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</si>
  <si>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</si>
  <si>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</si>
  <si>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</si>
  <si>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</si>
  <si>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</si>
  <si>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</si>
  <si>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</si>
  <si>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</si>
  <si>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</si>
  <si>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</si>
  <si>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</si>
  <si>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</si>
  <si>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</si>
  <si>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</si>
  <si>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</si>
  <si>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</si>
  <si>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</si>
  <si>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</si>
  <si>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</si>
  <si>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</si>
  <si>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</si>
  <si>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</si>
  <si>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</si>
  <si>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</si>
  <si>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</si>
  <si>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</si>
  <si>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</si>
  <si>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</si>
  <si>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</si>
  <si>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</si>
  <si>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</si>
  <si>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</si>
  <si>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</si>
  <si>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</si>
  <si>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</si>
  <si>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</si>
  <si>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</si>
  <si>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</si>
  <si>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</si>
  <si>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</si>
  <si>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</si>
  <si>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</si>
  <si>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</si>
  <si>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</si>
  <si>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</si>
  <si>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</si>
  <si>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</si>
  <si>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</si>
  <si>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</si>
  <si>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</si>
  <si>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</si>
  <si>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</si>
  <si>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</si>
  <si>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</si>
  <si>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</si>
  <si>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</si>
  <si>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</si>
  <si>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</si>
  <si>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</si>
  <si>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</si>
  <si>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</si>
  <si>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</si>
  <si>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</si>
  <si>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</si>
  <si>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</si>
  <si>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</si>
  <si>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</si>
  <si>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</si>
  <si>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</si>
  <si>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</si>
  <si>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</si>
  <si>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</si>
  <si>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</si>
  <si>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</si>
  <si>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</si>
  <si>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</si>
  <si>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</si>
  <si>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</si>
  <si>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</si>
  <si>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</si>
  <si>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</si>
  <si>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</si>
  <si>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</si>
  <si>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</si>
  <si>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</si>
  <si>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</si>
  <si>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</si>
  <si>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</si>
  <si>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</si>
  <si>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</si>
  <si>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</si>
  <si>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</si>
  <si>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</si>
  <si>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</si>
  <si>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</si>
  <si>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</si>
  <si>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</si>
  <si>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</si>
  <si>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</si>
  <si>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</si>
  <si>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</si>
  <si>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</si>
  <si>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</si>
  <si>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</si>
  <si>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</si>
  <si>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</si>
  <si>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</si>
  <si>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</si>
  <si>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</si>
  <si>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</si>
  <si>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</si>
  <si>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</si>
  <si>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</si>
  <si>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</si>
  <si>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</si>
  <si>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</si>
  <si>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</si>
  <si>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</si>
  <si>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</si>
  <si>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</si>
  <si>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</si>
  <si>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</si>
  <si>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</si>
  <si>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</si>
  <si>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</si>
  <si>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</si>
  <si>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</si>
  <si>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</si>
  <si>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</si>
  <si>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</si>
  <si>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</si>
  <si>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</si>
  <si>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</si>
  <si>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</si>
  <si>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</si>
  <si>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</si>
  <si>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</si>
  <si>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</si>
  <si>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</si>
  <si>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</si>
  <si>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</si>
  <si>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</si>
  <si>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</si>
  <si>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</si>
  <si>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</si>
  <si>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</si>
  <si>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</si>
  <si>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</si>
  <si>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</si>
  <si>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</si>
  <si>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</si>
  <si>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</si>
  <si>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</si>
  <si>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</si>
  <si>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</si>
  <si>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</si>
  <si>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</si>
  <si>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</si>
  <si>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</si>
  <si>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</si>
  <si>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</si>
  <si>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</si>
  <si>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</si>
  <si>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</si>
  <si>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</si>
  <si>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</si>
  <si>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</si>
  <si>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</si>
  <si>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</si>
  <si>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</si>
  <si>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</si>
  <si>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</si>
  <si>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</si>
  <si>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</si>
  <si>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</si>
  <si>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</si>
  <si>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</si>
  <si>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</si>
  <si>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</si>
  <si>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</si>
  <si>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</si>
  <si>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</si>
  <si>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</si>
  <si>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</si>
  <si>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</si>
  <si>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</si>
  <si>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</si>
  <si>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</si>
  <si>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</si>
  <si>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</si>
  <si>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</si>
  <si>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</si>
  <si>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</si>
  <si>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</si>
  <si>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</si>
  <si>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</si>
  <si>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</si>
  <si>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</si>
  <si>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</si>
  <si>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</si>
  <si>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</si>
  <si>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</si>
  <si>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</si>
  <si>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</si>
  <si>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</si>
  <si>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</si>
  <si>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</si>
  <si>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</si>
  <si>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</si>
  <si>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</si>
  <si>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</si>
  <si>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</si>
  <si>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</si>
  <si>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</si>
  <si>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</si>
  <si>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</si>
  <si>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</si>
  <si>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</si>
  <si>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</si>
  <si>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</si>
  <si>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</si>
  <si>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</si>
  <si>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</si>
  <si>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</si>
  <si>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</si>
  <si>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</si>
  <si>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</si>
  <si>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</si>
  <si>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</si>
  <si>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</si>
  <si>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</si>
  <si>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</si>
  <si>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</si>
  <si>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</si>
  <si>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</si>
  <si>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</si>
  <si>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</si>
  <si>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</si>
  <si>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</si>
  <si>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</si>
  <si>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</si>
  <si>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</si>
  <si>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</si>
  <si>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</si>
  <si>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</si>
  <si>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</si>
  <si>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</si>
  <si>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</si>
  <si>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</si>
  <si>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</si>
  <si>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</si>
  <si>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</si>
  <si>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</si>
  <si>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</si>
  <si>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</si>
  <si>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</si>
  <si>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</si>
  <si>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</si>
  <si>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</si>
  <si>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</si>
  <si>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</si>
  <si>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</si>
  <si>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</si>
  <si>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</si>
  <si>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</si>
  <si>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</si>
  <si>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</si>
  <si>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</si>
  <si>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</si>
  <si>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</si>
  <si>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</si>
  <si>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</si>
  <si>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</si>
  <si>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</si>
  <si>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</si>
  <si>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</si>
  <si>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</si>
  <si>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</si>
  <si>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</si>
  <si>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</si>
  <si>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</si>
  <si>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</si>
  <si>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</si>
  <si>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</si>
  <si>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</si>
  <si>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</si>
  <si>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</si>
  <si>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</si>
  <si>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</si>
  <si>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</si>
  <si>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</si>
  <si>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</si>
  <si>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</si>
  <si>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</si>
  <si>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</si>
  <si>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</si>
  <si>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</si>
  <si>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</si>
  <si>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</si>
  <si>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</si>
  <si>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</si>
  <si>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</si>
  <si>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</si>
  <si>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</si>
  <si>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</si>
  <si>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</si>
  <si>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</si>
  <si>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</si>
  <si>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</si>
  <si>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</si>
  <si>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</si>
  <si>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</si>
  <si>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</si>
  <si>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</si>
  <si>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</si>
  <si>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</si>
  <si>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</si>
  <si>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</si>
  <si>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</si>
  <si>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</si>
  <si>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</si>
  <si>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</si>
  <si>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</si>
  <si>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</si>
  <si>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</si>
  <si>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</si>
  <si>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</si>
  <si>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</si>
  <si>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</si>
  <si>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</si>
  <si>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</si>
  <si>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</si>
  <si>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</si>
  <si>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</si>
  <si>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</si>
  <si>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</si>
  <si>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</si>
  <si>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</si>
  <si>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</si>
  <si>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</si>
  <si>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</si>
  <si>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</si>
  <si>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</si>
  <si>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</si>
  <si>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</si>
  <si>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</si>
  <si>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</si>
  <si>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</si>
  <si>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</si>
  <si>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</si>
  <si>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</si>
  <si>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</si>
  <si>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</si>
  <si>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</si>
  <si>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</si>
  <si>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</si>
  <si>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</si>
  <si>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</si>
  <si>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</si>
  <si>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</si>
  <si>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</si>
  <si>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</si>
  <si>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</si>
  <si>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</si>
  <si>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</si>
  <si>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</si>
  <si>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</si>
  <si>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</si>
  <si>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</si>
  <si>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</si>
  <si>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</si>
  <si>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</si>
  <si>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</si>
  <si>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</si>
  <si>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</si>
  <si>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</si>
  <si>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</si>
  <si>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</si>
  <si>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</si>
  <si>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</si>
  <si>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</si>
  <si>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</si>
  <si>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</si>
  <si>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</si>
  <si>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</si>
  <si>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</si>
  <si>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</si>
  <si>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</si>
  <si>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</si>
  <si>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</si>
  <si>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</si>
  <si>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</si>
  <si>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</si>
  <si>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</si>
  <si>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</si>
  <si>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</si>
  <si>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</si>
  <si>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</si>
  <si>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</si>
  <si>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</si>
  <si>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</si>
  <si>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</si>
  <si>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</si>
  <si>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</si>
  <si>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</si>
  <si>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</si>
  <si>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</si>
  <si>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</si>
  <si>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</si>
  <si>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</si>
  <si>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</si>
  <si>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</si>
  <si>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</si>
  <si>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</si>
  <si>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</si>
  <si>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</si>
  <si>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</si>
  <si>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</si>
  <si>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</si>
  <si>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</si>
  <si>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</si>
  <si>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</si>
  <si>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</si>
  <si>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</si>
  <si>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</si>
  <si>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</si>
  <si>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</si>
  <si>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</si>
  <si>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</si>
  <si>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</si>
  <si>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</si>
  <si>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</si>
  <si>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</si>
  <si>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</si>
  <si>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</si>
  <si>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</si>
  <si>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</si>
  <si>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</si>
  <si>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</si>
  <si>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</si>
  <si>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</si>
  <si>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</si>
  <si>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</si>
  <si>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</si>
  <si>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</si>
  <si>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</si>
  <si>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</si>
  <si>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</si>
  <si>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</si>
  <si>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</si>
  <si>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</si>
  <si>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</si>
  <si>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</si>
  <si>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</si>
  <si>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</si>
  <si>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</si>
  <si>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</si>
  <si>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</si>
  <si>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</si>
  <si>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</si>
  <si>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</si>
  <si>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</si>
  <si>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</si>
  <si>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</si>
  <si>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</si>
  <si>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</si>
  <si>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</si>
  <si>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</si>
  <si>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</si>
  <si>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</si>
  <si>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</si>
  <si>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</si>
  <si>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</si>
  <si>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</si>
  <si>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</si>
  <si>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</si>
  <si>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</si>
  <si>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</si>
  <si>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</si>
  <si>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</si>
  <si>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</si>
  <si>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</si>
  <si>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</si>
  <si>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</si>
  <si>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</si>
  <si>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</si>
  <si>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</si>
  <si>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</si>
  <si>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</si>
  <si>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</si>
  <si>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</si>
  <si>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</si>
  <si>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</si>
  <si>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</si>
  <si>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</si>
  <si>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</si>
  <si>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</si>
  <si>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</si>
  <si>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</si>
  <si>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</si>
  <si>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</si>
  <si>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</si>
  <si>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</si>
  <si>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</si>
  <si>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</si>
  <si>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</si>
  <si>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</si>
  <si>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</si>
  <si>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</si>
  <si>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</si>
  <si>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</si>
  <si>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</si>
  <si>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</si>
  <si>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</si>
  <si>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</si>
  <si>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</si>
  <si>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</si>
  <si>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</si>
  <si>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</si>
  <si>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</si>
  <si>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</si>
  <si>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</si>
  <si>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</si>
  <si>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</si>
  <si>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</si>
  <si>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</si>
  <si>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</si>
  <si>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</si>
  <si>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</si>
  <si>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</si>
  <si>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</si>
  <si>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</si>
  <si>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</si>
  <si>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</si>
  <si>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</si>
  <si>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</si>
  <si>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</si>
  <si>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</si>
  <si>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</si>
  <si>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</si>
  <si>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</si>
  <si>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</si>
  <si>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</si>
  <si>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</si>
  <si>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</si>
  <si>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</si>
  <si>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</si>
  <si>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</si>
  <si>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</si>
  <si>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</si>
  <si>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</si>
  <si>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</si>
  <si>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</si>
  <si>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</si>
  <si>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</si>
  <si>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</si>
  <si>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</si>
  <si>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</si>
  <si>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</si>
  <si>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</si>
  <si>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</si>
  <si>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</si>
  <si>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</si>
  <si>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</si>
  <si>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</si>
  <si>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</si>
  <si>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</si>
  <si>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</si>
  <si>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</si>
  <si>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</si>
  <si>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</si>
  <si>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</si>
  <si>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</si>
  <si>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</si>
  <si>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</si>
  <si>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</si>
  <si>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</si>
  <si>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</si>
  <si>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</si>
  <si>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</si>
  <si>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</si>
  <si>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</si>
  <si>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</si>
  <si>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</si>
  <si>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</si>
  <si>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</si>
  <si>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</si>
  <si>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</si>
  <si>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</si>
  <si>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</si>
  <si>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</si>
  <si>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</si>
  <si>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</si>
  <si>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</si>
  <si>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</si>
  <si>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</si>
  <si>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</si>
  <si>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</si>
  <si>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</si>
  <si>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</si>
  <si>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</si>
  <si>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</si>
  <si>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</si>
  <si>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</si>
  <si>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</si>
  <si>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</si>
  <si>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</si>
  <si>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</si>
  <si>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</si>
  <si>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</si>
  <si>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</si>
  <si>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</si>
  <si>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</si>
  <si>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</si>
  <si>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</si>
  <si>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</si>
  <si>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</si>
  <si>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</si>
  <si>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</si>
  <si>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</si>
  <si>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</si>
  <si>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</si>
  <si>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</si>
  <si>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</si>
  <si>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</si>
  <si>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</si>
  <si>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</si>
  <si>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</si>
  <si>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</si>
  <si>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</si>
  <si>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</si>
  <si>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</si>
  <si>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</si>
  <si>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</si>
  <si>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</si>
  <si>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</si>
  <si>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</si>
  <si>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</si>
  <si>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</si>
  <si>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</si>
  <si>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</si>
  <si>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</si>
  <si>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</si>
  <si>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</si>
  <si>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</si>
  <si>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</si>
  <si>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</si>
  <si>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</si>
  <si>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</si>
  <si>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</si>
  <si>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</si>
  <si>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</si>
  <si>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</si>
  <si>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</si>
  <si>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</si>
  <si>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</si>
  <si>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</si>
  <si>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</si>
  <si>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</si>
  <si>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</si>
  <si>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</si>
  <si>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</si>
  <si>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</si>
  <si>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</si>
  <si>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</si>
  <si>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</si>
  <si>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</si>
  <si>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</si>
  <si>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</si>
  <si>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</si>
  <si>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</si>
  <si>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</si>
  <si>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</si>
  <si>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</si>
  <si>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</si>
  <si>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</si>
  <si>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</si>
  <si>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</si>
  <si>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</si>
  <si>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</si>
  <si>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</si>
  <si>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</si>
  <si>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</si>
  <si>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</si>
  <si>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</si>
  <si>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</si>
  <si>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</si>
  <si>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</si>
  <si>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</si>
  <si>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</si>
  <si>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</si>
  <si>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</si>
  <si>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</si>
  <si>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</si>
  <si>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</si>
  <si>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</si>
  <si>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</si>
  <si>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</si>
  <si>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</si>
  <si>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</si>
  <si>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</si>
  <si>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</si>
  <si>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</si>
  <si>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</si>
  <si>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</si>
  <si>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</si>
  <si>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</si>
  <si>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</si>
  <si>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</si>
  <si>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</si>
  <si>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</si>
  <si>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</si>
  <si>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</si>
  <si>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</si>
  <si>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</si>
  <si>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</si>
  <si>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</si>
  <si>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</si>
  <si>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</si>
  <si>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</si>
  <si>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</si>
  <si>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</si>
  <si>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</si>
  <si>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</si>
  <si>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</si>
  <si>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</si>
  <si>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</si>
  <si>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</si>
  <si>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</si>
  <si>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</si>
  <si>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</si>
  <si>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</si>
  <si>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</si>
  <si>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</si>
  <si>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</si>
  <si>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</si>
  <si>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</si>
  <si>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</si>
  <si>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</si>
  <si>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</si>
  <si>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</si>
  <si>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</si>
  <si>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</si>
  <si>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</si>
  <si>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</si>
  <si>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</si>
  <si>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</si>
  <si>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</si>
  <si>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</si>
  <si>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</si>
  <si>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</si>
  <si>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</si>
  <si>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</si>
  <si>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</si>
  <si>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</si>
  <si>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</si>
  <si>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</si>
  <si>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</si>
  <si>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</si>
  <si>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</si>
  <si>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</si>
  <si>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</si>
  <si>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</si>
  <si>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</si>
  <si>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</si>
  <si>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</si>
  <si>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</si>
  <si>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</si>
  <si>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</si>
  <si>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</si>
  <si>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</si>
  <si>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</si>
  <si>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</si>
  <si>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</si>
  <si>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</si>
  <si>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</si>
  <si>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</si>
  <si>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</si>
  <si>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</si>
  <si>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</si>
  <si>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</si>
  <si>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</si>
  <si>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</si>
  <si>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</si>
  <si>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</si>
  <si>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</si>
  <si>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</si>
  <si>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</si>
  <si>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</si>
  <si>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</si>
  <si>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</si>
  <si>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</si>
  <si>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</si>
  <si>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</si>
  <si>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</si>
  <si>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</si>
  <si>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</si>
  <si>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</si>
  <si>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</si>
  <si>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</si>
  <si>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</si>
  <si>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</si>
  <si>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</si>
  <si>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</si>
  <si>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</si>
  <si>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</si>
  <si>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</si>
  <si>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</si>
  <si>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</si>
  <si>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</si>
  <si>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</si>
  <si>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</si>
  <si>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</si>
  <si>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</si>
  <si>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</si>
  <si>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</si>
  <si>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</si>
  <si>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</si>
  <si>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</si>
  <si>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</si>
  <si>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</si>
  <si>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</si>
  <si>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</si>
  <si>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</si>
  <si>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</si>
  <si>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</si>
  <si>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</si>
  <si>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</si>
  <si>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</si>
  <si>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</si>
  <si>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</si>
  <si>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</si>
  <si>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</si>
  <si>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</si>
  <si>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</si>
  <si>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</si>
  <si>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</si>
  <si>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</si>
  <si>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</si>
  <si>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</si>
  <si>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</si>
  <si>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</si>
  <si>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</si>
  <si>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</si>
  <si>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</si>
  <si>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</si>
  <si>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</si>
  <si>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</si>
  <si>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</si>
  <si>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</si>
  <si>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</si>
  <si>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</si>
  <si>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</si>
  <si>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</si>
  <si>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</si>
  <si>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</si>
  <si>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</si>
  <si>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</si>
  <si>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</si>
  <si>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</si>
  <si>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</si>
  <si>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</si>
  <si>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</si>
  <si>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</si>
  <si>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</si>
  <si>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</si>
  <si>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</si>
  <si>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</si>
  <si>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</si>
  <si>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</si>
  <si>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</si>
  <si>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</si>
  <si>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</si>
  <si>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</si>
  <si>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</si>
  <si>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</si>
  <si>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</si>
  <si>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</si>
  <si>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</si>
  <si>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</si>
  <si>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</si>
  <si>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</si>
  <si>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</si>
  <si>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</si>
  <si>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</si>
  <si>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</si>
  <si>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</si>
  <si>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</si>
  <si>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</si>
  <si>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</si>
  <si>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</si>
  <si>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</si>
  <si>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</si>
  <si>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</si>
  <si>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</si>
  <si>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</si>
  <si>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</si>
  <si>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</si>
  <si>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</si>
  <si>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</si>
  <si>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</si>
  <si>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</si>
  <si>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</si>
  <si>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</si>
  <si>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</si>
  <si>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</si>
  <si>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</si>
  <si>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</si>
  <si>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</si>
  <si>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</si>
  <si>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</si>
  <si>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</si>
  <si>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</si>
  <si>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</si>
  <si>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</si>
  <si>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</si>
  <si>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</si>
  <si>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</si>
  <si>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</si>
  <si>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</si>
  <si>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</si>
  <si>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</si>
  <si>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</si>
  <si>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</si>
  <si>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</si>
  <si>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</si>
  <si>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</si>
  <si>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</si>
  <si>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</si>
  <si>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</si>
  <si>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</si>
  <si>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</si>
  <si>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</si>
  <si>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</si>
  <si>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</si>
  <si>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</si>
  <si>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</si>
  <si>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</si>
  <si>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</si>
  <si>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</si>
  <si>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</si>
  <si>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</si>
  <si>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</si>
  <si>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</si>
  <si>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</si>
  <si>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</si>
  <si>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</si>
  <si>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</si>
  <si>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</si>
  <si>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</si>
  <si>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</si>
  <si>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</si>
  <si>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</si>
  <si>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</si>
  <si>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</si>
  <si>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</si>
  <si>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</si>
  <si>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</si>
  <si>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</si>
  <si>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</si>
  <si>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</si>
  <si>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</si>
  <si>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</si>
  <si>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</si>
  <si>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</si>
  <si>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</si>
  <si>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</si>
  <si>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</si>
  <si>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</si>
  <si>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</si>
  <si>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</si>
  <si>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</si>
  <si>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</si>
  <si>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</si>
  <si>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</si>
  <si>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</si>
  <si>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</si>
  <si>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</si>
  <si>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</si>
  <si>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</si>
  <si>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</si>
  <si>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</si>
  <si>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</si>
  <si>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</si>
  <si>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</si>
  <si>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</si>
  <si>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</si>
  <si>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</si>
  <si>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</si>
  <si>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</si>
  <si>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</si>
  <si>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</si>
  <si>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</si>
  <si>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</si>
  <si>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</si>
  <si>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</si>
  <si>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</si>
  <si>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</si>
  <si>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</si>
  <si>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</si>
  <si>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</si>
  <si>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</si>
  <si>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</si>
  <si>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</si>
  <si>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</si>
  <si>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</si>
  <si>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</si>
  <si>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</si>
  <si>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</si>
  <si>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</si>
  <si>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</si>
  <si>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</si>
  <si>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</si>
  <si>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</si>
  <si>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</si>
  <si>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</si>
  <si>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</si>
  <si>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</si>
  <si>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</si>
  <si>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</si>
  <si>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</si>
  <si>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</si>
  <si>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</si>
  <si>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</si>
  <si>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</si>
  <si>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</si>
  <si>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</si>
  <si>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</si>
  <si>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</si>
  <si>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</si>
  <si>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</si>
  <si>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</si>
  <si>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</si>
  <si>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</si>
  <si>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</si>
  <si>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</si>
  <si>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</si>
  <si>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</si>
  <si>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</si>
  <si>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</si>
  <si>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</si>
  <si>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</si>
  <si>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</si>
  <si>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</si>
  <si>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</si>
  <si>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</si>
  <si>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</si>
  <si>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</si>
  <si>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</si>
  <si>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</si>
  <si>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</si>
  <si>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</si>
  <si>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</si>
  <si>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</si>
  <si>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</si>
  <si>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</si>
  <si>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</si>
  <si>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</si>
  <si>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</si>
  <si>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</si>
  <si>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</si>
  <si>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</si>
  <si>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</si>
  <si>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</si>
  <si>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</si>
  <si>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</si>
  <si>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</si>
  <si>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</si>
  <si>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</si>
  <si>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</si>
  <si>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</si>
  <si>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</si>
  <si>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</si>
  <si>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</si>
  <si>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</si>
  <si>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</si>
  <si>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</si>
  <si>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</si>
  <si>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</si>
  <si>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</si>
  <si>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</si>
  <si>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</si>
  <si>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</si>
  <si>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</si>
  <si>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</si>
  <si>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</si>
  <si>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</si>
  <si>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</si>
  <si>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</si>
  <si>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</si>
  <si>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</si>
  <si>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</si>
  <si>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</si>
  <si>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</si>
  <si>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</si>
  <si>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</si>
  <si>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</si>
  <si>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</si>
  <si>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</si>
  <si>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</si>
  <si>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</si>
  <si>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</si>
  <si>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</si>
  <si>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</si>
  <si>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</si>
  <si>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</si>
  <si>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</si>
  <si>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</si>
  <si>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</si>
  <si>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</si>
  <si>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</si>
  <si>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</si>
  <si>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</si>
  <si>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</si>
  <si>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</si>
  <si>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</si>
  <si>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</si>
  <si>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</si>
  <si>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</si>
  <si>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</si>
  <si>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</si>
  <si>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</si>
  <si>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</si>
  <si>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</si>
  <si>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</si>
  <si>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</si>
  <si>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</si>
  <si>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</si>
  <si>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</si>
  <si>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</si>
  <si>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</si>
  <si>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</si>
  <si>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</si>
  <si>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</si>
  <si>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</si>
  <si>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</si>
  <si>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</si>
  <si>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</si>
  <si>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</si>
  <si>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</si>
  <si>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</si>
  <si>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</si>
  <si>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</si>
  <si>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</si>
  <si>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</si>
  <si>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</si>
  <si>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</si>
  <si>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</si>
  <si>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</si>
  <si>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</si>
  <si>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</si>
  <si>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</si>
  <si>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</si>
  <si>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</si>
  <si>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</si>
  <si>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</si>
  <si>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</si>
  <si>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</si>
  <si>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</si>
  <si>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</si>
  <si>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</si>
  <si>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</si>
  <si>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</si>
  <si>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</si>
  <si>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</si>
  <si>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</si>
  <si>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</si>
  <si>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</si>
  <si>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</si>
  <si>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</si>
  <si>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</si>
  <si>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</si>
  <si>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</si>
  <si>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</si>
  <si>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</si>
  <si>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</si>
  <si>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</si>
  <si>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</si>
  <si>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</si>
  <si>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</si>
  <si>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</si>
  <si>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</si>
  <si>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</si>
  <si>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</si>
  <si>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</si>
  <si>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</si>
  <si>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</si>
  <si>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</si>
  <si>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</si>
  <si>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</si>
  <si>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</si>
  <si>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</si>
  <si>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</si>
  <si>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</si>
  <si>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</si>
  <si>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</si>
  <si>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</si>
  <si>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</si>
  <si>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</si>
  <si>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</si>
  <si>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</si>
  <si>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</si>
  <si>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</si>
  <si>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</si>
  <si>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</si>
  <si>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</si>
  <si>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</si>
  <si>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</si>
  <si>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</si>
  <si>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</si>
  <si>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</si>
  <si>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</si>
  <si>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</si>
  <si>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</si>
  <si>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</si>
  <si>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</si>
  <si>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</si>
  <si>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</si>
  <si>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</si>
  <si>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</si>
  <si>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</si>
  <si>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</si>
  <si>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</si>
  <si>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</si>
  <si>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</si>
  <si>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</si>
  <si>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</si>
  <si>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</si>
  <si>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</si>
  <si>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</si>
  <si>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</si>
  <si>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</si>
  <si>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</si>
  <si>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</si>
  <si>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</si>
  <si>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</si>
  <si>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</si>
  <si>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</si>
  <si>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</si>
  <si>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</si>
  <si>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</si>
  <si>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</si>
  <si>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</si>
  <si>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</si>
  <si>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</si>
  <si>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</si>
  <si>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</si>
  <si>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</si>
  <si>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</si>
  <si>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</si>
  <si>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</si>
  <si>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</si>
  <si>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</si>
  <si>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</si>
  <si>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</si>
  <si>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</si>
  <si>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</si>
  <si>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</si>
  <si>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</si>
  <si>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</si>
  <si>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</si>
  <si>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</si>
  <si>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</si>
  <si>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</si>
  <si>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</si>
  <si>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</si>
  <si>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</si>
  <si>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</si>
  <si>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</si>
  <si>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</si>
  <si>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</si>
  <si>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</si>
  <si>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</si>
  <si>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</si>
  <si>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</si>
  <si>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</si>
  <si>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</si>
  <si>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</si>
  <si>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</si>
  <si>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</si>
  <si>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</si>
  <si>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</si>
  <si>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</si>
  <si>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</si>
  <si>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</si>
  <si>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</si>
  <si>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</si>
  <si>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</si>
  <si>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</si>
  <si>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</si>
  <si>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</si>
  <si>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</si>
  <si>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</si>
  <si>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</si>
  <si>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</si>
  <si>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</si>
  <si>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</si>
  <si>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</si>
  <si>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</si>
  <si>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</si>
  <si>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</si>
  <si>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</si>
  <si>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</si>
  <si>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</si>
  <si>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</si>
  <si>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</si>
  <si>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</si>
  <si>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</si>
  <si>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</si>
  <si>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</si>
  <si>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</si>
  <si>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</si>
  <si>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</si>
  <si>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</si>
  <si>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</si>
  <si>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</si>
  <si>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</si>
  <si>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</si>
  <si>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</si>
  <si>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</si>
  <si>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</si>
  <si>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</si>
  <si>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</si>
  <si>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</si>
  <si>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</si>
  <si>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</si>
  <si>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</si>
  <si>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</si>
  <si>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</si>
  <si>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</si>
  <si>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</si>
  <si>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</si>
  <si>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</si>
  <si>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</si>
  <si>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</si>
  <si>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</si>
  <si>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</si>
  <si>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</si>
  <si>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</si>
  <si>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</si>
  <si>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</si>
  <si>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</si>
  <si>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</si>
  <si>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</si>
  <si>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</si>
  <si>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</si>
  <si>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</si>
  <si>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</si>
  <si>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</si>
  <si>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</si>
  <si>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</si>
  <si>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</si>
  <si>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</si>
  <si>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</si>
  <si>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</si>
  <si>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</si>
  <si>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</si>
  <si>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</si>
  <si>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</si>
  <si>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</si>
  <si>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</si>
  <si>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</si>
  <si>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</si>
  <si>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</si>
  <si>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</si>
  <si>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</si>
  <si>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</si>
  <si>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</si>
  <si>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</si>
  <si>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</si>
  <si>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</si>
  <si>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</si>
  <si>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</si>
  <si>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</si>
  <si>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</si>
  <si>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</si>
  <si>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</si>
  <si>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</si>
  <si>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</si>
  <si>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</si>
  <si>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</si>
  <si>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</si>
  <si>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</si>
  <si>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</si>
  <si>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</si>
  <si>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</si>
  <si>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</si>
  <si>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</si>
  <si>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</si>
  <si>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</si>
  <si>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</si>
  <si>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</si>
  <si>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</si>
  <si>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</si>
  <si>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</si>
  <si>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</si>
  <si>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</si>
  <si>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</si>
  <si>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</si>
  <si>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</si>
  <si>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</si>
  <si>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</si>
  <si>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</si>
  <si>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</si>
  <si>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</si>
  <si>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</si>
  <si>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</si>
  <si>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</si>
  <si>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</si>
  <si>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</si>
  <si>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</si>
  <si>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</si>
  <si>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</si>
  <si>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</si>
  <si>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</si>
  <si>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</si>
  <si>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</si>
  <si>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</si>
  <si>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</si>
  <si>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</si>
  <si>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</si>
  <si>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</si>
  <si>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</si>
  <si>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</si>
  <si>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</si>
  <si>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</si>
  <si>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</si>
  <si>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</si>
  <si>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</si>
  <si>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</si>
  <si>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</si>
  <si>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</si>
  <si>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</si>
  <si>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</si>
  <si>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</si>
  <si>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</si>
  <si>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</si>
  <si>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</si>
  <si>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</si>
  <si>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</si>
  <si>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</si>
  <si>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</si>
  <si>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</si>
  <si>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</si>
  <si>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</si>
  <si>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</si>
  <si>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</si>
  <si>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</si>
  <si>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</si>
  <si>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</si>
  <si>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</si>
  <si>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</si>
  <si>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</si>
  <si>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</si>
  <si>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</si>
  <si>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</si>
  <si>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</si>
  <si>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</si>
  <si>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</si>
  <si>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</si>
  <si>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</si>
  <si>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</si>
  <si>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</si>
  <si>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</si>
  <si>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</si>
  <si>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</si>
  <si>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</si>
  <si>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</si>
  <si>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</si>
  <si>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</si>
  <si>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</si>
  <si>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</si>
  <si>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</si>
  <si>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</si>
  <si>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</si>
  <si>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</si>
  <si>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</si>
  <si>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</si>
  <si>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</si>
  <si>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</si>
  <si>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</si>
  <si>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</si>
  <si>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</si>
  <si>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</si>
  <si>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</si>
  <si>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</si>
  <si>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</si>
  <si>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</si>
  <si>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</si>
  <si>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</si>
  <si>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</si>
  <si>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</si>
  <si>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</si>
  <si>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</si>
  <si>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</si>
  <si>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</si>
  <si>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</si>
  <si>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</si>
  <si>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</si>
  <si>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</si>
  <si>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</si>
  <si>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</si>
  <si>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</si>
  <si>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</si>
  <si>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</si>
  <si>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</si>
  <si>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</si>
  <si>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</si>
  <si>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</si>
  <si>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</si>
  <si>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</si>
  <si>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</si>
  <si>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</si>
  <si>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</si>
  <si>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</si>
  <si>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</si>
  <si>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</si>
  <si>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</si>
  <si>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</si>
  <si>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</si>
  <si>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</si>
  <si>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</si>
  <si>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</si>
  <si>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</si>
  <si>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</si>
  <si>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</si>
  <si>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</si>
  <si>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</si>
  <si>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</si>
  <si>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</si>
  <si>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</si>
  <si>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</si>
  <si>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</si>
  <si>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</si>
  <si>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</si>
  <si>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</si>
  <si>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</si>
  <si>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</si>
  <si>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</si>
  <si>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</si>
  <si>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</si>
  <si>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</si>
  <si>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</si>
  <si>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</si>
  <si>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</si>
  <si>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</si>
  <si>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</si>
  <si>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</si>
  <si>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</si>
  <si>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</si>
  <si>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</si>
  <si>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</si>
  <si>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</si>
  <si>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</si>
  <si>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</si>
  <si>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</si>
  <si>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</si>
  <si>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</si>
  <si>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</si>
  <si>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</si>
  <si>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</si>
  <si>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</si>
  <si>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</si>
  <si>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</si>
  <si>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</si>
  <si>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</si>
  <si>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</si>
  <si>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</si>
  <si>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</si>
  <si>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</si>
  <si>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</si>
  <si>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</si>
  <si>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</si>
  <si>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</si>
  <si>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</si>
  <si>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</si>
  <si>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</si>
  <si>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</si>
  <si>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</si>
  <si>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</si>
  <si>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</si>
  <si>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</si>
  <si>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</si>
  <si>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</si>
  <si>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</si>
  <si>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</si>
  <si>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</si>
  <si>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</si>
  <si>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</si>
  <si>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</si>
  <si>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</si>
  <si>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</si>
  <si>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</si>
  <si>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</si>
  <si>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</si>
  <si>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</si>
  <si>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</si>
  <si>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</si>
  <si>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</si>
  <si>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</si>
  <si>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</si>
  <si>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</si>
  <si>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</si>
  <si>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</si>
  <si>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</si>
  <si>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</si>
  <si>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</si>
  <si>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</si>
  <si>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</si>
  <si>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</si>
  <si>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</si>
  <si>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</si>
  <si>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</si>
  <si>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</si>
  <si>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</si>
  <si>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</si>
  <si>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</si>
  <si>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</si>
  <si>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</si>
  <si>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</si>
  <si>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</si>
  <si>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</si>
  <si>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</si>
  <si>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</si>
  <si>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</si>
  <si>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</si>
  <si>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</si>
  <si>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</si>
  <si>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</si>
  <si>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</si>
  <si>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</si>
  <si>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</si>
  <si>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</si>
  <si>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</si>
  <si>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</si>
  <si>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</si>
  <si>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</si>
  <si>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</si>
  <si>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</si>
  <si>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</si>
  <si>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</si>
  <si>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</si>
  <si>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</si>
  <si>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</si>
  <si>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</si>
  <si>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</si>
  <si>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</si>
  <si>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</si>
  <si>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</si>
  <si>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</si>
  <si>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</si>
  <si>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</si>
  <si>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</si>
  <si>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</si>
  <si>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</si>
  <si>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</si>
  <si>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</si>
  <si>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</si>
  <si>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</si>
  <si>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</si>
  <si>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</si>
  <si>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</si>
  <si>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</si>
  <si>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</si>
  <si>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</si>
  <si>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</si>
  <si>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</si>
  <si>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</si>
  <si>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</si>
  <si>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</si>
  <si>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</si>
  <si>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</si>
  <si>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</si>
  <si>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</si>
  <si>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</si>
  <si>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</si>
  <si>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</si>
  <si>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</si>
  <si>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</si>
  <si>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</si>
  <si>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</si>
  <si>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</si>
  <si>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</si>
  <si>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</si>
  <si>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</si>
  <si>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</si>
  <si>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</si>
  <si>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</si>
  <si>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</si>
  <si>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</si>
  <si>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</si>
  <si>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</si>
  <si>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</si>
  <si>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</si>
  <si>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</si>
  <si>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</si>
  <si>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</si>
  <si>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</si>
  <si>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</si>
  <si>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</si>
  <si>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</si>
  <si>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</si>
  <si>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</si>
  <si>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</si>
  <si>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</si>
  <si>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</si>
  <si>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</si>
  <si>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</si>
  <si>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</si>
  <si>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</si>
  <si>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</si>
  <si>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</si>
  <si>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</si>
  <si>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</si>
  <si>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</si>
  <si>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</si>
  <si>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</si>
  <si>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</si>
  <si>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</si>
  <si>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</si>
  <si>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</si>
  <si>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</si>
  <si>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</si>
  <si>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</si>
  <si>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</si>
  <si>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</si>
  <si>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</si>
  <si>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</si>
  <si>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</si>
  <si>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</si>
  <si>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</si>
  <si>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</si>
  <si>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</si>
  <si>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</si>
  <si>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</si>
  <si>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</si>
  <si>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</si>
  <si>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</si>
  <si>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</si>
  <si>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</si>
  <si>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</si>
  <si>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</si>
  <si>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</si>
  <si>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</si>
  <si>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</si>
  <si>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</si>
  <si>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</si>
  <si>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</si>
  <si>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</si>
  <si>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</si>
  <si>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</si>
  <si>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</si>
  <si>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</si>
  <si>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</si>
  <si>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</si>
  <si>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</si>
  <si>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</si>
  <si>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</si>
  <si>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</si>
  <si>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</si>
  <si>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</si>
  <si>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</si>
  <si>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</si>
  <si>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</si>
  <si>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</si>
  <si>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</si>
  <si>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</si>
  <si>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</si>
  <si>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</si>
  <si>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</si>
  <si>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</si>
  <si>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</si>
  <si>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</si>
  <si>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</si>
  <si>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</si>
  <si>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</si>
  <si>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</si>
  <si>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</si>
  <si>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</si>
  <si>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</si>
  <si>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</si>
  <si>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</si>
  <si>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</si>
  <si>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</si>
  <si>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</si>
  <si>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</si>
  <si>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</si>
  <si>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</si>
  <si>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</si>
  <si>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</si>
  <si>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</si>
  <si>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</si>
  <si>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</si>
  <si>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</si>
  <si>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</si>
  <si>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</si>
  <si>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</si>
  <si>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</si>
  <si>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</si>
  <si>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</si>
  <si>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</si>
  <si>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</si>
  <si>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</si>
  <si>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</si>
  <si>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</si>
  <si>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</si>
  <si>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</si>
  <si>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</si>
  <si>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</si>
  <si>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</si>
  <si>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</si>
  <si>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</si>
  <si>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</si>
  <si>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</si>
  <si>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</si>
  <si>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</si>
  <si>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</si>
  <si>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</si>
  <si>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</si>
  <si>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</si>
  <si>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</si>
  <si>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</si>
  <si>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</si>
  <si>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</si>
  <si>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</si>
  <si>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</si>
  <si>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</si>
  <si>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</si>
  <si>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</si>
  <si>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</si>
  <si>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</si>
  <si>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</si>
  <si>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</si>
  <si>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</si>
  <si>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</si>
  <si>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</si>
  <si>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</si>
  <si>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</si>
  <si>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</si>
  <si>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</si>
  <si>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</si>
  <si>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</si>
  <si>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</si>
  <si>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</si>
  <si>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</si>
  <si>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</si>
  <si>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</si>
  <si>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</si>
  <si>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</si>
  <si>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</si>
  <si>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</si>
  <si>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</si>
  <si>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</si>
  <si>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</si>
  <si>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</si>
  <si>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</si>
  <si>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</si>
  <si>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</si>
  <si>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</si>
  <si>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</si>
  <si>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</si>
  <si>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</si>
  <si>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</si>
  <si>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</si>
  <si>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</si>
  <si>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</si>
  <si>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</si>
  <si>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</si>
  <si>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</si>
  <si>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</si>
  <si>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</si>
  <si>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</si>
  <si>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</si>
  <si>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</si>
  <si>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</si>
  <si>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</si>
  <si>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</si>
  <si>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</si>
  <si>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</si>
  <si>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</si>
  <si>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</si>
  <si>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</si>
  <si>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</si>
  <si>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</si>
  <si>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</si>
  <si>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</si>
  <si>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</si>
  <si>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</si>
  <si>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</si>
  <si>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</si>
  <si>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</si>
  <si>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</si>
  <si>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</si>
  <si>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</si>
  <si>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</si>
  <si>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</si>
  <si>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</si>
  <si>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</si>
  <si>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</si>
  <si>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</si>
  <si>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</si>
  <si>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</si>
  <si>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</si>
  <si>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</si>
  <si>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</si>
  <si>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</si>
  <si>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</si>
  <si>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</si>
  <si>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</si>
  <si>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</si>
  <si>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</si>
  <si>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</si>
  <si>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</si>
  <si>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</si>
  <si>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</si>
  <si>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</si>
  <si>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</si>
  <si>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</si>
  <si>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</si>
  <si>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</si>
  <si>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</si>
  <si>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</si>
  <si>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</si>
  <si>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</si>
  <si>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</si>
  <si>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</si>
  <si>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</si>
  <si>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</si>
  <si>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</si>
  <si>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</si>
  <si>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</si>
  <si>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</si>
  <si>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</si>
  <si>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</si>
  <si>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</si>
  <si>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</si>
  <si>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</si>
  <si>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</si>
  <si>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</si>
  <si>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</si>
  <si>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</si>
  <si>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</si>
  <si>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</si>
  <si>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</si>
  <si>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</si>
  <si>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</si>
  <si>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</si>
  <si>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</si>
  <si>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</si>
  <si>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</si>
  <si>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</si>
  <si>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</si>
  <si>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</si>
  <si>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</si>
  <si>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</si>
  <si>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</si>
  <si>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</si>
  <si>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</si>
  <si>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</si>
  <si>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</si>
  <si>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</si>
  <si>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</si>
  <si>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</si>
  <si>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</si>
  <si>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</si>
  <si>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</si>
  <si>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</si>
  <si>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</si>
  <si>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</si>
  <si>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</si>
  <si>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</si>
  <si>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</si>
  <si>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</si>
  <si>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</si>
  <si>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</si>
  <si>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</si>
  <si>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</si>
  <si>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</si>
  <si>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</si>
  <si>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</si>
  <si>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</si>
  <si>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</si>
  <si>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</si>
  <si>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</si>
  <si>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</si>
  <si>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</si>
  <si>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</si>
  <si>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</si>
  <si>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</si>
  <si>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</si>
  <si>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</si>
  <si>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</si>
  <si>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</si>
  <si>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</si>
  <si>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</si>
  <si>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</si>
  <si>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</si>
  <si>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</si>
  <si>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</si>
  <si>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</si>
  <si>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</si>
  <si>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</si>
  <si>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</si>
  <si>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</si>
  <si>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</si>
  <si>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</si>
  <si>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</si>
  <si>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</si>
  <si>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</si>
  <si>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</si>
  <si>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</si>
  <si>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</si>
  <si>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</si>
  <si>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</si>
  <si>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</si>
  <si>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</si>
  <si>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</si>
  <si>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</si>
  <si>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</si>
  <si>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</si>
  <si>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</si>
  <si>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</si>
  <si>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</si>
  <si>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</si>
  <si>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</si>
  <si>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</si>
  <si>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</si>
  <si>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</si>
  <si>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</si>
  <si>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</si>
  <si>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</si>
  <si>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</si>
  <si>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</si>
  <si>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</si>
  <si>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</si>
  <si>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</si>
  <si>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</si>
  <si>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</si>
  <si>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</si>
  <si>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</si>
  <si>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</si>
  <si>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</si>
  <si>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</si>
  <si>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</si>
  <si>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</si>
  <si>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</si>
  <si>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</si>
  <si>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</si>
  <si>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</si>
  <si>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</si>
  <si>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</si>
  <si>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</si>
  <si>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</si>
  <si>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</si>
  <si>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</si>
  <si>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</si>
  <si>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</si>
  <si>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</si>
  <si>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</si>
  <si>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</si>
  <si>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</si>
  <si>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</si>
  <si>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</si>
  <si>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</si>
  <si>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</si>
  <si>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</si>
  <si>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</si>
  <si>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</si>
  <si>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</si>
  <si>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</si>
  <si>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</si>
  <si>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</si>
  <si>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</si>
  <si>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</si>
  <si>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</si>
  <si>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</si>
  <si>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</si>
  <si>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</si>
  <si>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</si>
  <si>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</si>
  <si>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</si>
  <si>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</si>
  <si>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</si>
  <si>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</si>
  <si>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</si>
  <si>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</si>
  <si>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</si>
  <si>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</si>
  <si>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</si>
  <si>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</si>
  <si>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</si>
  <si>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</si>
  <si>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</si>
  <si>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</si>
  <si>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</si>
  <si>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</si>
  <si>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</si>
  <si>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</si>
  <si>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</si>
  <si>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</si>
  <si>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</si>
  <si>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</si>
  <si>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</si>
  <si>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</si>
  <si>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</si>
  <si>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</si>
  <si>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</si>
  <si>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</si>
  <si>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</si>
  <si>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</si>
  <si>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</si>
  <si>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</si>
  <si>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</si>
  <si>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</si>
  <si>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</si>
  <si>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</si>
  <si>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</si>
  <si>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</si>
  <si>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</si>
  <si>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</si>
  <si>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</si>
  <si>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</si>
  <si>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</si>
  <si>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</si>
  <si>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</si>
  <si>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</si>
  <si>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</si>
  <si>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</si>
  <si>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</si>
  <si>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</si>
  <si>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</si>
  <si>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</si>
  <si>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</si>
  <si>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</si>
  <si>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</si>
  <si>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</si>
  <si>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</si>
  <si>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</si>
  <si>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</si>
  <si>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</si>
  <si>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</si>
  <si>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</si>
  <si>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</si>
  <si>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</si>
  <si>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</si>
  <si>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</si>
  <si>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</si>
  <si>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</si>
  <si>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</si>
  <si>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</si>
  <si>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</si>
  <si>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</si>
  <si>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</si>
  <si>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</si>
  <si>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</si>
  <si>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</si>
  <si>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</si>
  <si>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</si>
  <si>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</si>
  <si>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</si>
  <si>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</si>
  <si>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</si>
  <si>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</si>
  <si>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</si>
  <si>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</si>
  <si>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</si>
  <si>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</si>
  <si>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</si>
  <si>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</si>
  <si>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</si>
  <si>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</si>
  <si>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</si>
  <si>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</si>
  <si>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</si>
  <si>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</si>
  <si>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</si>
  <si>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</si>
  <si>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</si>
  <si>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</si>
  <si>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</si>
  <si>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</si>
  <si>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</si>
  <si>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</si>
  <si>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</si>
  <si>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</si>
  <si>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</si>
  <si>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</si>
  <si>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</si>
  <si>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</si>
  <si>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</si>
  <si>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</si>
  <si>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</si>
  <si>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</si>
  <si>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</si>
  <si>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</si>
  <si>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</si>
  <si>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</si>
  <si>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</si>
  <si>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</si>
  <si>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</si>
  <si>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</si>
  <si>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</si>
  <si>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</si>
  <si>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</si>
  <si>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</si>
  <si>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</si>
  <si>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</si>
  <si>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</si>
  <si>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</si>
  <si>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</si>
  <si>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</si>
  <si>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</si>
  <si>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</si>
  <si>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</si>
  <si>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</si>
  <si>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</si>
  <si>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</si>
  <si>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</si>
  <si>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</si>
  <si>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</si>
  <si>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</si>
  <si>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</si>
  <si>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</si>
  <si>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</si>
  <si>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</si>
  <si>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</si>
  <si>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</si>
  <si>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</si>
  <si>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</si>
  <si>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</si>
  <si>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</si>
  <si>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</si>
  <si>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</si>
  <si>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</si>
  <si>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</si>
  <si>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</si>
  <si>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</si>
  <si>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</si>
  <si>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</si>
  <si>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</si>
  <si>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</si>
  <si>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</si>
  <si>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</si>
  <si>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</si>
  <si>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</si>
  <si>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</si>
  <si>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</si>
  <si>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</si>
  <si>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</si>
  <si>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</si>
  <si>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</si>
  <si>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</si>
  <si>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</si>
  <si>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</si>
  <si>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</si>
  <si>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</si>
  <si>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</si>
  <si>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</si>
  <si>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</si>
  <si>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</si>
  <si>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</si>
  <si>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</si>
  <si>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</si>
  <si>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</si>
  <si>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</si>
  <si>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</si>
  <si>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</si>
  <si>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</si>
  <si>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</si>
  <si>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</si>
  <si>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</si>
  <si>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</si>
  <si>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</si>
  <si>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</si>
  <si>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</si>
  <si>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</si>
  <si>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</si>
  <si>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</si>
  <si>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</si>
  <si>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</si>
  <si>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</si>
  <si>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</si>
  <si>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</si>
  <si>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</si>
  <si>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</si>
  <si>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</si>
  <si>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</si>
  <si>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</si>
  <si>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</si>
  <si>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</si>
  <si>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</si>
  <si>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</si>
  <si>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</si>
  <si>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</si>
  <si>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</si>
  <si>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</si>
  <si>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</si>
  <si>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</si>
  <si>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</si>
  <si>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</si>
  <si>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</si>
  <si>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</si>
  <si>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</si>
  <si>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</si>
  <si>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</si>
  <si>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</si>
  <si>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</si>
  <si>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</si>
  <si>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</si>
  <si>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</si>
  <si>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</si>
  <si>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</si>
  <si>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</si>
  <si>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</si>
  <si>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</si>
  <si>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</si>
  <si>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</si>
  <si>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</si>
  <si>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</si>
  <si>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</si>
  <si>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</si>
  <si>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</si>
  <si>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</si>
  <si>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</si>
  <si>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</si>
  <si>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</si>
  <si>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</si>
  <si>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</si>
  <si>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</si>
  <si>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</si>
  <si>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</si>
  <si>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</si>
  <si>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</si>
  <si>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</si>
  <si>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</si>
  <si>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</si>
  <si>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</si>
  <si>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</si>
  <si>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</si>
  <si>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</si>
  <si>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</si>
  <si>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</si>
  <si>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</si>
  <si>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</si>
  <si>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</si>
  <si>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</si>
  <si>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</si>
  <si>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</si>
  <si>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</si>
  <si>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</si>
  <si>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</si>
  <si>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</si>
  <si>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</si>
  <si>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</si>
  <si>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</si>
  <si>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</si>
  <si>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</si>
  <si>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</si>
  <si>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</si>
  <si>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</si>
  <si>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</si>
  <si>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</si>
  <si>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</si>
  <si>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</si>
  <si>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</si>
  <si>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</si>
  <si>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</si>
  <si>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</si>
  <si>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</si>
  <si>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</si>
  <si>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</si>
  <si>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</si>
  <si>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</si>
  <si>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</si>
  <si>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</si>
  <si>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</si>
  <si>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</si>
  <si>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</si>
  <si>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</si>
  <si>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</si>
  <si>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</si>
  <si>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</si>
  <si>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</si>
  <si>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</si>
  <si>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</si>
  <si>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</si>
  <si>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</si>
  <si>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</si>
  <si>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</si>
  <si>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</si>
  <si>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</si>
  <si>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</si>
  <si>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</si>
  <si>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</si>
  <si>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</si>
  <si>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</si>
  <si>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</si>
  <si>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</si>
  <si>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</si>
  <si>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</si>
  <si>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</si>
  <si>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</si>
  <si>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</si>
  <si>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</si>
  <si>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</si>
  <si>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</si>
  <si>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</si>
  <si>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</si>
  <si>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</si>
  <si>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</si>
  <si>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</si>
  <si>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</si>
  <si>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</si>
  <si>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</si>
  <si>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</si>
  <si>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</si>
  <si>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</si>
  <si>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</si>
  <si>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</si>
  <si>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</si>
  <si>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</si>
  <si>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</si>
  <si>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</si>
  <si>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</si>
  <si>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</si>
  <si>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</si>
  <si>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</si>
  <si>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</si>
  <si>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</si>
  <si>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</si>
  <si>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</si>
  <si>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</si>
  <si>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</si>
  <si>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</si>
  <si>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</si>
  <si>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</si>
  <si>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</si>
  <si>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</si>
  <si>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</si>
  <si>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</si>
  <si>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</si>
  <si>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</si>
  <si>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</si>
  <si>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</si>
  <si>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</si>
  <si>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</si>
  <si>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</si>
  <si>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</si>
  <si>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</si>
  <si>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</si>
  <si>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</si>
  <si>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</si>
  <si>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</si>
  <si>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</si>
  <si>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</si>
  <si>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</si>
  <si>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</si>
  <si>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</si>
  <si>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</si>
  <si>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</si>
  <si>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</si>
  <si>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</si>
  <si>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</si>
  <si>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</si>
  <si>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</si>
  <si>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</si>
  <si>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</si>
  <si>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</si>
  <si>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</si>
  <si>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</si>
  <si>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</si>
  <si>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</si>
  <si>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</si>
  <si>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</si>
  <si>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</si>
  <si>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</si>
  <si>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</si>
  <si>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</si>
  <si>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</si>
  <si>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</si>
  <si>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</si>
  <si>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</si>
  <si>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</si>
  <si>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</si>
  <si>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</si>
  <si>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</si>
  <si>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</si>
  <si>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</si>
  <si>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</si>
  <si>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</si>
  <si>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</si>
  <si>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</si>
  <si>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</si>
  <si>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</si>
  <si>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</si>
  <si>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</si>
  <si>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</si>
  <si>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</si>
  <si>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</si>
  <si>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</si>
  <si>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</si>
  <si>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</si>
  <si>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</si>
  <si>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</si>
  <si>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</si>
  <si>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</si>
  <si>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</si>
  <si>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</si>
  <si>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</si>
  <si>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</si>
  <si>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</si>
  <si>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</si>
  <si>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</si>
  <si>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</si>
  <si>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</si>
  <si>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</si>
  <si>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</si>
  <si>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</si>
  <si>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</si>
  <si>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</si>
  <si>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</si>
  <si>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</si>
  <si>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</si>
  <si>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</si>
  <si>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</si>
  <si>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</si>
  <si>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</si>
  <si>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</si>
  <si>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</si>
  <si>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</si>
  <si>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</si>
  <si>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</si>
  <si>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</si>
  <si>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</si>
  <si>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</si>
  <si>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</si>
  <si>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</si>
  <si>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</si>
  <si>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</si>
  <si>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</si>
  <si>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</si>
  <si>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</si>
  <si>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</si>
  <si>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</si>
  <si>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</si>
  <si>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</si>
  <si>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</si>
  <si>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</si>
  <si>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</si>
  <si>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</si>
  <si>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</si>
  <si>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</si>
  <si>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</si>
  <si>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</si>
  <si>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</si>
  <si>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</si>
  <si>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</si>
  <si>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</si>
  <si>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</si>
  <si>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</si>
  <si>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</si>
  <si>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</si>
  <si>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</si>
  <si>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</si>
  <si>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</si>
  <si>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</si>
  <si>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</si>
  <si>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</si>
  <si>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</si>
  <si>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</si>
  <si>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</si>
  <si>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</si>
  <si>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</si>
  <si>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</si>
  <si>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</si>
  <si>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</si>
  <si>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</si>
  <si>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</si>
  <si>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</si>
  <si>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</si>
  <si>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</si>
  <si>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</si>
  <si>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</si>
  <si>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</si>
  <si>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</si>
  <si>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</si>
  <si>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</si>
  <si>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</si>
  <si>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</si>
  <si>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</si>
  <si>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</si>
  <si>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</si>
  <si>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</si>
  <si>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</si>
  <si>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</si>
  <si>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</si>
  <si>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</si>
  <si>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</si>
  <si>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</si>
  <si>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</si>
  <si>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</si>
  <si>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</si>
  <si>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</si>
  <si>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</si>
  <si>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</si>
  <si>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</si>
  <si>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</si>
  <si>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</si>
  <si>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</si>
  <si>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</si>
  <si>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</si>
  <si>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</si>
  <si>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</si>
  <si>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</si>
  <si>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</si>
  <si>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</si>
  <si>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</si>
  <si>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</si>
  <si>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</si>
  <si>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</si>
  <si>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</si>
  <si>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</si>
  <si>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</si>
  <si>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</si>
  <si>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</si>
  <si>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</si>
  <si>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</si>
  <si>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</si>
  <si>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</si>
  <si>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</si>
  <si>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</si>
  <si>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</si>
  <si>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</si>
  <si>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</si>
  <si>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</si>
  <si>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</si>
  <si>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</si>
  <si>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</si>
  <si>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</si>
  <si>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</si>
  <si>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</si>
  <si>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</si>
  <si>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</si>
  <si>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</si>
  <si>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</si>
  <si>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</si>
  <si>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</si>
  <si>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</si>
  <si>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</si>
  <si>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</si>
  <si>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</si>
  <si>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</si>
  <si>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</si>
  <si>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</si>
  <si>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</si>
  <si>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</si>
  <si>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</si>
  <si>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</si>
  <si>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</si>
  <si>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</si>
  <si>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</si>
  <si>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</si>
  <si>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</si>
  <si>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</si>
  <si>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</si>
  <si>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</si>
  <si>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</si>
  <si>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</si>
  <si>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</si>
  <si>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</si>
  <si>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</si>
  <si>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</si>
  <si>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</si>
  <si>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</si>
  <si>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</si>
  <si>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</si>
  <si>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</si>
  <si>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</si>
  <si>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</si>
  <si>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</si>
  <si>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</si>
  <si>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</si>
  <si>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</si>
  <si>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</si>
  <si>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</si>
  <si>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</si>
  <si>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</si>
  <si>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</si>
  <si>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</si>
  <si>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</si>
  <si>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</si>
  <si>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</si>
  <si>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</si>
  <si>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</si>
  <si>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</si>
  <si>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</si>
  <si>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</si>
  <si>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</si>
  <si>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</si>
  <si>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</si>
  <si>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</si>
  <si>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</si>
  <si>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</si>
  <si>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</si>
  <si>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</si>
  <si>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</si>
  <si>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</si>
  <si>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</si>
  <si>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</si>
  <si>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</si>
  <si>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</si>
  <si>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</si>
  <si>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</si>
  <si>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</si>
  <si>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</si>
  <si>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</si>
  <si>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</si>
  <si>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</si>
  <si>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</si>
  <si>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</si>
  <si>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</si>
  <si>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</si>
  <si>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</si>
  <si>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</si>
  <si>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</si>
  <si>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</si>
  <si>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</si>
  <si>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</si>
  <si>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</si>
  <si>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</si>
  <si>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</si>
  <si>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</si>
  <si>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</si>
  <si>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</si>
  <si>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</si>
  <si>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</si>
  <si>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</si>
  <si>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</si>
  <si>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</si>
  <si>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</si>
  <si>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</si>
  <si>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</si>
  <si>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</si>
  <si>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</si>
  <si>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</si>
  <si>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</si>
  <si>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</si>
  <si>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</si>
  <si>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</si>
  <si>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</si>
  <si>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</si>
  <si>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</si>
  <si>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</si>
  <si>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</si>
  <si>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</si>
  <si>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</si>
  <si>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</si>
  <si>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</si>
  <si>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</si>
  <si>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</si>
  <si>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</si>
  <si>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</si>
  <si>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</si>
  <si>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</si>
  <si>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</si>
  <si>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</si>
  <si>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</si>
  <si>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</si>
  <si>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</si>
  <si>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</si>
  <si>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</si>
  <si>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</si>
  <si>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</si>
  <si>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</si>
  <si>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</si>
  <si>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</si>
  <si>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</si>
  <si>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</si>
  <si>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</si>
  <si>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</si>
  <si>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</si>
  <si>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</si>
  <si>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</si>
  <si>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</si>
  <si>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</si>
  <si>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</si>
  <si>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</si>
  <si>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</si>
  <si>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</si>
  <si>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</si>
  <si>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</si>
  <si>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</si>
  <si>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</si>
  <si>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</si>
  <si>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</si>
  <si>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</si>
  <si>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</si>
  <si>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</si>
  <si>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</si>
  <si>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</si>
  <si>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</si>
  <si>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</si>
  <si>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</si>
  <si>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</si>
  <si>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</si>
  <si>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</si>
  <si>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</si>
  <si>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</si>
  <si>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</si>
  <si>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</si>
  <si>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</si>
  <si>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</si>
  <si>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</si>
  <si>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</si>
  <si>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</si>
  <si>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</si>
  <si>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</si>
  <si>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</si>
  <si>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</si>
  <si>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</si>
  <si>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</si>
  <si>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</si>
  <si>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</si>
  <si>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</si>
  <si>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</si>
  <si>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</si>
  <si>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</si>
  <si>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</si>
  <si>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</si>
  <si>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</si>
  <si>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</si>
  <si>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</si>
  <si>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</si>
  <si>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</si>
  <si>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</si>
  <si>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</si>
  <si>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</si>
  <si>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</si>
  <si>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</si>
  <si>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</si>
  <si>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</si>
  <si>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</si>
  <si>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</si>
  <si>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</si>
  <si>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</si>
  <si>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</si>
  <si>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</si>
  <si>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</si>
  <si>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</si>
  <si>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</si>
  <si>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</si>
  <si>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</si>
  <si>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</si>
  <si>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</si>
  <si>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</si>
  <si>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</si>
  <si>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</si>
  <si>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</si>
  <si>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</si>
  <si>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</si>
  <si>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</si>
  <si>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</si>
  <si>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</si>
  <si>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</si>
  <si>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</si>
  <si>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</si>
  <si>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</si>
  <si>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</si>
  <si>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</si>
  <si>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</si>
  <si>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</si>
  <si>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</si>
  <si>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</si>
  <si>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</si>
  <si>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</si>
  <si>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</si>
  <si>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</si>
  <si>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</si>
  <si>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</si>
  <si>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</si>
  <si>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</si>
  <si>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</si>
  <si>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</si>
  <si>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</si>
  <si>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</si>
  <si>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</si>
  <si>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</si>
  <si>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</si>
  <si>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</si>
  <si>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</si>
  <si>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</si>
  <si>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</si>
  <si>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</si>
  <si>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</si>
  <si>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</si>
  <si>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</si>
  <si>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</si>
  <si>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</si>
  <si>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</si>
  <si>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</si>
  <si>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</si>
  <si>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</si>
  <si>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</si>
  <si>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</si>
  <si>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</si>
  <si>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</si>
  <si>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</si>
  <si>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</si>
  <si>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</si>
  <si>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</si>
  <si>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</si>
  <si>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</si>
  <si>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</si>
  <si>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</si>
  <si>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</si>
  <si>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</si>
  <si>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</si>
  <si>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</si>
  <si>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</si>
  <si>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</si>
  <si>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</si>
  <si>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</si>
  <si>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</si>
  <si>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</si>
  <si>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</si>
  <si>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</si>
  <si>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</si>
  <si>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</si>
  <si>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</si>
  <si>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</si>
  <si>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</si>
  <si>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</si>
  <si>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</si>
  <si>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</si>
  <si>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</si>
  <si>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</si>
  <si>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</si>
  <si>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</si>
  <si>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</si>
  <si>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</si>
  <si>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</si>
  <si>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</si>
  <si>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</si>
  <si>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</si>
  <si>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</si>
  <si>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</si>
  <si>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</si>
  <si>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</si>
  <si>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</si>
  <si>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</si>
  <si>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</si>
  <si>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</si>
  <si>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</si>
  <si>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</si>
  <si>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</si>
  <si>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</si>
  <si>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</si>
  <si>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</si>
  <si>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</si>
  <si>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</si>
  <si>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</si>
  <si>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</si>
  <si>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</si>
  <si>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</si>
  <si>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</si>
  <si>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</si>
  <si>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</si>
  <si>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</si>
  <si>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</si>
  <si>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</si>
  <si>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</si>
  <si>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</si>
  <si>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</si>
  <si>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</si>
  <si>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</si>
  <si>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</si>
  <si>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</si>
  <si>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</si>
  <si>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</si>
  <si>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</si>
  <si>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</si>
  <si>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</si>
  <si>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</si>
  <si>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</si>
  <si>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</si>
  <si>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</si>
  <si>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</si>
  <si>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</si>
  <si>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</si>
  <si>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</si>
  <si>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</si>
  <si>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</si>
  <si>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</si>
  <si>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</si>
  <si>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</si>
  <si>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</si>
  <si>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</si>
  <si>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</si>
  <si>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</si>
  <si>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</si>
  <si>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</si>
  <si>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</si>
  <si>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</si>
  <si>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</si>
  <si>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</si>
  <si>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</si>
  <si>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</si>
  <si>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</si>
  <si>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</si>
  <si>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</si>
  <si>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</si>
  <si>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</si>
  <si>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</si>
  <si>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</si>
  <si>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</si>
  <si>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</si>
  <si>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</si>
  <si>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</si>
  <si>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</si>
  <si>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</si>
  <si>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</si>
  <si>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</si>
  <si>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</si>
  <si>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</si>
  <si>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</si>
  <si>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</si>
  <si>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</si>
  <si>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</si>
  <si>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</si>
  <si>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</si>
  <si>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</si>
  <si>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</si>
  <si>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</si>
  <si>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</si>
  <si>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</si>
  <si>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</si>
  <si>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</si>
  <si>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</si>
  <si>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</si>
  <si>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</si>
  <si>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</si>
  <si>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</si>
  <si>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</si>
  <si>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</si>
  <si>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</si>
  <si>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</si>
  <si>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</si>
  <si>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</si>
  <si>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</si>
  <si>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</si>
  <si>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</si>
  <si>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</si>
  <si>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</si>
  <si>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</si>
  <si>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</si>
  <si>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</si>
  <si>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</si>
  <si>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</si>
  <si>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</si>
  <si>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</si>
  <si>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</si>
  <si>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</si>
  <si>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</si>
  <si>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</si>
  <si>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</si>
  <si>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</si>
  <si>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</si>
  <si>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</si>
  <si>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</si>
  <si>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</si>
  <si>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</si>
  <si>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</si>
  <si>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</si>
  <si>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</si>
  <si>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</si>
  <si>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</si>
  <si>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</si>
  <si>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</si>
  <si>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</si>
  <si>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</si>
  <si>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</si>
  <si>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</si>
  <si>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</si>
  <si>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</si>
  <si>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</si>
  <si>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</si>
  <si>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</si>
  <si>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</si>
  <si>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</si>
  <si>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</si>
  <si>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</si>
  <si>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</si>
  <si>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</si>
  <si>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</si>
  <si>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</si>
  <si>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</si>
  <si>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</si>
  <si>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</si>
  <si>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</si>
  <si>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</si>
  <si>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</si>
  <si>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</si>
  <si>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</si>
  <si>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</si>
  <si>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</si>
  <si>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</si>
  <si>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</si>
  <si>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</si>
  <si>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</si>
  <si>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</si>
  <si>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</si>
  <si>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</si>
  <si>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</si>
  <si>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</si>
  <si>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</si>
  <si>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</si>
  <si>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</si>
  <si>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</si>
  <si>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</si>
  <si>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</si>
  <si>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</si>
  <si>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</si>
  <si>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</si>
  <si>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</si>
  <si>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</si>
  <si>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</si>
  <si>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</si>
  <si>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</si>
  <si>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</si>
  <si>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</si>
  <si>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</si>
  <si>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</si>
  <si>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</si>
  <si>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</si>
  <si>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</si>
  <si>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</si>
  <si>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</si>
  <si>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</si>
  <si>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</si>
  <si>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</si>
  <si>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</si>
  <si>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</si>
  <si>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</si>
  <si>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</si>
  <si>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</si>
  <si>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</si>
  <si>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</si>
  <si>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</si>
  <si>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</si>
  <si>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</si>
  <si>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</si>
  <si>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</si>
  <si>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</si>
  <si>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</si>
  <si>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</si>
  <si>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</si>
  <si>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</si>
  <si>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</si>
  <si>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</si>
  <si>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</si>
  <si>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</si>
  <si>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</si>
  <si>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</si>
  <si>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</si>
  <si>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</si>
  <si>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</si>
  <si>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</si>
  <si>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</si>
  <si>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</si>
  <si>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</si>
  <si>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</si>
  <si>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</si>
  <si>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</si>
  <si>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</si>
  <si>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</si>
  <si>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</si>
  <si>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</si>
  <si>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</si>
  <si>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</si>
  <si>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</si>
  <si>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</si>
  <si>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</si>
  <si>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</si>
  <si>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</si>
  <si>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</si>
  <si>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</si>
  <si>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</si>
  <si>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</si>
  <si>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</si>
  <si>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</si>
  <si>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</si>
  <si>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</si>
  <si>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</si>
  <si>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</si>
  <si>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</si>
  <si>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</si>
  <si>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</si>
  <si>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</si>
  <si>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</si>
  <si>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</si>
  <si>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</si>
  <si>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</si>
  <si>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</si>
  <si>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</si>
  <si>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</si>
  <si>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</si>
  <si>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</si>
  <si>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</si>
  <si>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</si>
  <si>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</si>
  <si>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</si>
  <si>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</si>
  <si>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</si>
  <si>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</si>
  <si>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</si>
  <si>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</si>
  <si>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</si>
  <si>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</si>
  <si>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</si>
  <si>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</si>
  <si>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</si>
  <si>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</si>
  <si>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</si>
  <si>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</si>
  <si>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</si>
  <si>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</si>
  <si>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</si>
  <si>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</si>
  <si>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</si>
  <si>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</si>
  <si>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</si>
  <si>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</si>
  <si>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</si>
  <si>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</si>
  <si>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</si>
  <si>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</si>
  <si>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</si>
  <si>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</si>
  <si>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</si>
  <si>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</si>
  <si>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</si>
  <si>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</si>
  <si>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</si>
  <si>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</si>
  <si>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</si>
  <si>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</si>
  <si>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</si>
  <si>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</si>
  <si>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</si>
  <si>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</si>
  <si>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</si>
  <si>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</si>
  <si>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</si>
  <si>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</si>
  <si>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</si>
  <si>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</si>
  <si>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</si>
  <si>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</si>
  <si>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</si>
  <si>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</si>
  <si>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</si>
  <si>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</si>
  <si>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</si>
  <si>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</si>
  <si>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</si>
  <si>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</si>
  <si>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</si>
  <si>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</si>
  <si>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</si>
  <si>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</si>
  <si>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</si>
  <si>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</si>
  <si>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</si>
  <si>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</si>
  <si>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</si>
  <si>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</si>
  <si>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</si>
  <si>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</si>
  <si>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</si>
  <si>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</si>
  <si>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</si>
  <si>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</si>
  <si>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</si>
  <si>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</si>
  <si>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</si>
  <si>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</si>
  <si>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</si>
  <si>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</si>
  <si>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</si>
  <si>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</si>
  <si>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</si>
  <si>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</si>
  <si>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</si>
  <si>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</si>
  <si>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</si>
  <si>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</si>
  <si>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</si>
  <si>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</si>
  <si>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</si>
  <si>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</si>
  <si>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</si>
  <si>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</si>
  <si>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</si>
  <si>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</si>
  <si>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</si>
  <si>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</si>
  <si>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</si>
  <si>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</si>
  <si>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</si>
  <si>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</si>
  <si>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</si>
  <si>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</si>
  <si>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</si>
  <si>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</si>
  <si>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</si>
  <si>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</si>
  <si>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</si>
  <si>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</si>
  <si>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</si>
  <si>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</si>
  <si>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</si>
  <si>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</si>
  <si>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</si>
  <si>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</si>
  <si>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</si>
  <si>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</si>
  <si>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</si>
  <si>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</si>
  <si>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</si>
  <si>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</si>
  <si>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</si>
  <si>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</si>
  <si>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</si>
  <si>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</si>
  <si>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</si>
  <si>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</si>
  <si>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</si>
  <si>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</si>
  <si>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</si>
  <si>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</si>
  <si>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</si>
  <si>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</si>
  <si>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</si>
  <si>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</si>
  <si>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</si>
  <si>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</si>
  <si>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</si>
  <si>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</si>
  <si>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</si>
  <si>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</si>
  <si>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</si>
  <si>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</si>
  <si>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</si>
  <si>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</si>
  <si>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</si>
  <si>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</si>
  <si>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</si>
  <si>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</si>
  <si>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</si>
  <si>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</si>
  <si>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</si>
  <si>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</si>
  <si>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</si>
  <si>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</si>
  <si>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</si>
  <si>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</si>
  <si>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</si>
  <si>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</si>
  <si>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</si>
  <si>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</si>
  <si>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</si>
  <si>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</si>
  <si>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</si>
  <si>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</si>
  <si>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</si>
  <si>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</si>
  <si>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</si>
  <si>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</si>
  <si>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</si>
  <si>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</si>
  <si>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</si>
  <si>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</si>
  <si>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</si>
  <si>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</si>
  <si>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</si>
  <si>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</si>
  <si>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</si>
  <si>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</si>
  <si>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</si>
  <si>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</si>
  <si>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</si>
  <si>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</si>
  <si>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</si>
  <si>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</si>
  <si>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</si>
  <si>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</si>
  <si>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</si>
  <si>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</si>
  <si>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</si>
  <si>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</si>
  <si>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</si>
  <si>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</si>
  <si>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</si>
  <si>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</si>
  <si>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</si>
  <si>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</si>
  <si>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</si>
  <si>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</si>
  <si>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</si>
  <si>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</si>
  <si>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</si>
  <si>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</si>
  <si>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</si>
  <si>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</si>
  <si>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</si>
  <si>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</si>
  <si>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</si>
  <si>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</si>
  <si>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</si>
  <si>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</si>
  <si>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</si>
  <si>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</si>
  <si>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</si>
  <si>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</si>
  <si>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</si>
  <si>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</si>
  <si>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</si>
  <si>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</si>
  <si>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</si>
  <si>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</si>
  <si>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</si>
  <si>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</si>
  <si>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</si>
  <si>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</si>
  <si>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</si>
  <si>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</si>
  <si>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</si>
  <si>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</si>
  <si>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</si>
  <si>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</si>
  <si>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</si>
  <si>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</si>
  <si>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</si>
  <si>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</si>
  <si>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</si>
  <si>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</si>
  <si>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</si>
  <si>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</si>
  <si>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</si>
  <si>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</si>
  <si>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</si>
  <si>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</si>
  <si>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</si>
  <si>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</si>
  <si>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</si>
  <si>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</si>
  <si>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</si>
  <si>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</si>
  <si>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</si>
  <si>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</si>
  <si>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</si>
  <si>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</si>
  <si>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</si>
  <si>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</si>
  <si>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</si>
  <si>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</si>
  <si>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</si>
  <si>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</si>
  <si>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</si>
  <si>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</si>
  <si>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</si>
  <si>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</si>
  <si>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</si>
  <si>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</si>
  <si>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</si>
  <si>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</si>
  <si>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</si>
  <si>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</si>
  <si>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</si>
  <si>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</si>
  <si>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</si>
  <si>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</si>
  <si>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</si>
  <si>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</si>
  <si>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</si>
  <si>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</si>
  <si>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</si>
  <si>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</si>
  <si>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</si>
  <si>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</si>
  <si>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</si>
  <si>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</si>
  <si>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</si>
  <si>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</si>
  <si>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</si>
  <si>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</si>
  <si>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</si>
  <si>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</si>
  <si>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</si>
  <si>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</si>
  <si>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</si>
  <si>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</si>
  <si>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</si>
  <si>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</si>
  <si>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</si>
  <si>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</si>
  <si>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</si>
  <si>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</si>
  <si>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</si>
  <si>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</si>
  <si>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</si>
  <si>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</si>
  <si>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</si>
  <si>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</si>
  <si>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</si>
  <si>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</si>
  <si>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</si>
  <si>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</si>
  <si>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</si>
  <si>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</si>
  <si>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</si>
  <si>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</si>
  <si>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</si>
  <si>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</si>
  <si>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</si>
  <si>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</si>
  <si>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</si>
  <si>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</si>
  <si>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</si>
  <si>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</si>
  <si>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</si>
  <si>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</si>
  <si>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</si>
  <si>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</si>
  <si>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</si>
  <si>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</si>
  <si>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</si>
  <si>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</si>
  <si>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</si>
  <si>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</si>
  <si>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</si>
  <si>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</si>
  <si>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</si>
  <si>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</si>
  <si>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</si>
  <si>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</si>
  <si>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</si>
  <si>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</si>
  <si>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</si>
  <si>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</si>
  <si>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</si>
  <si>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</si>
  <si>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</si>
  <si>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</si>
  <si>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</si>
  <si>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</si>
  <si>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</si>
  <si>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</si>
  <si>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</si>
  <si>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</si>
  <si>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</si>
  <si>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</si>
  <si>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</si>
  <si>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</si>
  <si>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</si>
  <si>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</si>
  <si>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</si>
  <si>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</si>
  <si>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</si>
  <si>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</si>
  <si>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</si>
  <si>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</si>
  <si>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</si>
  <si>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</si>
  <si>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</si>
  <si>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</si>
  <si>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</si>
  <si>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</si>
  <si>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</si>
  <si>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</si>
  <si>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</si>
  <si>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</si>
  <si>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</si>
  <si>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</si>
  <si>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</si>
  <si>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</si>
  <si>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</si>
  <si>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</si>
  <si>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</si>
  <si>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</si>
  <si>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</si>
  <si>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</si>
  <si>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</si>
  <si>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</si>
  <si>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</si>
  <si>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</si>
  <si>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</si>
  <si>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</si>
  <si>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</si>
  <si>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</si>
  <si>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</si>
  <si>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</si>
  <si>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</si>
  <si>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</si>
  <si>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</si>
  <si>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</si>
  <si>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</si>
  <si>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</si>
  <si>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</si>
  <si>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</si>
  <si>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</si>
  <si>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</si>
  <si>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</si>
  <si>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</si>
  <si>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</si>
  <si>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</si>
  <si>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</si>
  <si>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</si>
  <si>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</si>
  <si>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</si>
  <si>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</si>
  <si>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</si>
  <si>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</si>
  <si>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</si>
  <si>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</si>
  <si>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</si>
  <si>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</si>
  <si>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</si>
  <si>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</si>
  <si>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</si>
  <si>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</si>
  <si>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</si>
  <si>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</si>
  <si>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</si>
  <si>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</si>
  <si>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</si>
  <si>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</si>
  <si>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</si>
  <si>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</si>
  <si>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</si>
  <si>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</si>
  <si>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</si>
  <si>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</si>
  <si>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</si>
  <si>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</si>
  <si>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</si>
  <si>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</si>
  <si>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</si>
  <si>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</si>
  <si>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</si>
  <si>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</si>
  <si>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</si>
  <si>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</si>
  <si>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</si>
  <si>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</si>
  <si>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</si>
  <si>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</si>
  <si>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</si>
  <si>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</si>
  <si>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</si>
  <si>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</si>
  <si>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</si>
  <si>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</si>
  <si>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</si>
  <si>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</si>
  <si>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</si>
  <si>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</si>
  <si>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</si>
  <si>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</si>
  <si>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</si>
  <si>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</si>
  <si>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</si>
  <si>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</si>
  <si>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</si>
  <si>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</si>
  <si>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</si>
  <si>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</si>
  <si>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</si>
  <si>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</si>
  <si>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</si>
  <si>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</si>
  <si>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</si>
  <si>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</si>
  <si>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</si>
  <si>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</si>
  <si>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</si>
  <si>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</si>
  <si>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</si>
  <si>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</si>
  <si>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</si>
  <si>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</si>
  <si>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</si>
  <si>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</si>
  <si>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</si>
  <si>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</si>
  <si>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</si>
  <si>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</si>
  <si>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</si>
  <si>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</si>
  <si>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</si>
  <si>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</si>
  <si>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</si>
  <si>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</si>
  <si>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</si>
  <si>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</si>
  <si>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</si>
  <si>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</si>
  <si>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</si>
  <si>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</si>
  <si>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</si>
  <si>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</si>
  <si>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</si>
  <si>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</si>
  <si>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</si>
  <si>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</si>
  <si>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</si>
  <si>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</si>
  <si>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</si>
  <si>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</si>
  <si>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</si>
  <si>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</si>
  <si>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</si>
  <si>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</si>
  <si>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</si>
  <si>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</si>
  <si>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</si>
  <si>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</si>
  <si>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</si>
  <si>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</si>
  <si>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</si>
  <si>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</si>
  <si>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</si>
  <si>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</si>
  <si>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</si>
  <si>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</si>
  <si>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</si>
  <si>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</si>
  <si>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</si>
  <si>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</si>
  <si>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</si>
  <si>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</si>
  <si>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</si>
  <si>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</si>
  <si>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</si>
  <si>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</si>
  <si>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</si>
  <si>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</si>
  <si>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</si>
  <si>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</si>
  <si>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</si>
  <si>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</si>
  <si>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</si>
  <si>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</si>
  <si>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</si>
  <si>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</si>
  <si>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</si>
  <si>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</si>
  <si>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</si>
  <si>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</si>
  <si>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</si>
  <si>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</si>
  <si>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</si>
  <si>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</si>
  <si>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</si>
  <si>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</si>
  <si>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</si>
  <si>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</si>
  <si>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</si>
  <si>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</si>
  <si>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</si>
  <si>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</si>
  <si>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</si>
  <si>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</si>
  <si>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</si>
  <si>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</si>
  <si>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</si>
  <si>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</si>
  <si>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</si>
  <si>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</si>
  <si>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</si>
  <si>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</si>
  <si>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</si>
  <si>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</si>
  <si>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</si>
  <si>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</si>
  <si>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</si>
  <si>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</si>
  <si>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</si>
  <si>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</si>
  <si>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</si>
  <si>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</si>
  <si>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</si>
  <si>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</si>
  <si>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</si>
  <si>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</si>
  <si>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</si>
  <si>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</si>
  <si>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</si>
  <si>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</si>
  <si>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</si>
  <si>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</si>
  <si>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</si>
  <si>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</si>
  <si>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</si>
  <si>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</si>
  <si>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</si>
  <si>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</si>
  <si>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</si>
  <si>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</si>
  <si>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</si>
  <si>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</si>
  <si>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</si>
  <si>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</si>
  <si>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</si>
  <si>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</si>
  <si>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</si>
  <si>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</si>
  <si>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</si>
  <si>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</si>
  <si>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</si>
  <si>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</si>
  <si>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</si>
  <si>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</si>
  <si>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</si>
  <si>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</si>
  <si>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</si>
  <si>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</si>
  <si>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</si>
  <si>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</si>
  <si>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</si>
  <si>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</si>
  <si>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</si>
  <si>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</si>
  <si>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</si>
  <si>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</si>
  <si>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</si>
  <si>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</si>
  <si>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</si>
  <si>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</si>
  <si>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</si>
  <si>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</si>
  <si>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</si>
  <si>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</si>
  <si>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</si>
  <si>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</si>
  <si>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</si>
  <si>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</si>
  <si>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</si>
  <si>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</si>
  <si>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</si>
  <si>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</si>
  <si>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</si>
  <si>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</si>
  <si>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</si>
  <si>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</si>
  <si>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</si>
  <si>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</si>
  <si>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</si>
  <si>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</si>
  <si>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</si>
  <si>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</si>
  <si>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</si>
  <si>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</si>
  <si>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</si>
  <si>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</si>
  <si>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</si>
  <si>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</si>
  <si>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</si>
  <si>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</si>
  <si>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</si>
  <si>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</si>
  <si>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</si>
  <si>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</si>
  <si>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</si>
  <si>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</si>
  <si>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</si>
  <si>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</si>
  <si>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</si>
  <si>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</si>
  <si>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</si>
  <si>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</si>
  <si>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</si>
  <si>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</si>
  <si>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</si>
  <si>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</si>
  <si>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</si>
  <si>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</si>
  <si>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</si>
  <si>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</si>
  <si>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</si>
  <si>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</si>
  <si>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</si>
  <si>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</si>
  <si>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</si>
  <si>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</si>
  <si>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</si>
  <si>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</si>
  <si>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</si>
  <si>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</si>
  <si>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</si>
  <si>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</si>
  <si>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</si>
  <si>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</si>
  <si>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</si>
  <si>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</si>
  <si>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</si>
  <si>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</si>
  <si>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</si>
  <si>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</si>
  <si>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</si>
  <si>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</si>
  <si>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</si>
  <si>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</si>
  <si>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</si>
  <si>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</si>
  <si>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</si>
  <si>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</si>
  <si>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</si>
  <si>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</si>
  <si>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</si>
  <si>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</si>
  <si>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</si>
  <si>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</si>
  <si>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</si>
  <si>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</si>
  <si>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</si>
  <si>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</si>
  <si>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</si>
  <si>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</si>
  <si>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</si>
  <si>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</si>
  <si>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</si>
  <si>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</si>
  <si>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</si>
  <si>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</si>
  <si>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</si>
  <si>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</si>
  <si>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</si>
  <si>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</si>
  <si>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</si>
  <si>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</si>
  <si>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</si>
  <si>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</si>
  <si>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</si>
  <si>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</si>
  <si>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</si>
  <si>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</si>
  <si>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</si>
  <si>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</si>
  <si>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</si>
  <si>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</si>
  <si>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</si>
  <si>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</si>
  <si>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</si>
  <si>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</si>
  <si>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</si>
  <si>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</si>
  <si>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</si>
  <si>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</si>
  <si>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</si>
  <si>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</si>
  <si>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</si>
  <si>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</si>
  <si>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</si>
  <si>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</si>
  <si>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</si>
  <si>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</si>
  <si>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</si>
  <si>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</si>
  <si>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</si>
  <si>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</si>
  <si>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</si>
  <si>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</si>
  <si>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</si>
  <si>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</si>
  <si>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</si>
  <si>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</si>
  <si>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</si>
  <si>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</si>
  <si>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</si>
  <si>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</si>
  <si>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</si>
  <si>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</si>
  <si>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</si>
  <si>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</si>
  <si>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</si>
  <si>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</si>
  <si>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</si>
  <si>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</si>
  <si>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</si>
  <si>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</si>
  <si>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</si>
  <si>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</si>
  <si>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</si>
  <si>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</si>
  <si>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</si>
  <si>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</si>
  <si>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</si>
  <si>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</si>
  <si>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</si>
  <si>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</si>
  <si>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</si>
  <si>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</si>
  <si>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</si>
  <si>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</si>
  <si>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</si>
  <si>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</si>
  <si>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</si>
  <si>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</si>
  <si>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</si>
  <si>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</si>
  <si>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</si>
  <si>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</si>
  <si>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</si>
  <si>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</si>
  <si>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</si>
  <si>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</si>
  <si>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</si>
  <si>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</si>
  <si>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</si>
  <si>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</si>
  <si>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</si>
  <si>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</si>
  <si>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</si>
  <si>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</si>
  <si>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</si>
  <si>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</si>
  <si>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</si>
  <si>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</si>
  <si>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</si>
  <si>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</si>
  <si>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</si>
  <si>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</si>
  <si>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</si>
  <si>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</si>
  <si>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</si>
  <si>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</si>
  <si>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</si>
  <si>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</si>
  <si>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</si>
  <si>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</si>
  <si>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</si>
  <si>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</si>
  <si>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</si>
  <si>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</si>
  <si>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</si>
  <si>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</si>
  <si>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</si>
  <si>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</si>
  <si>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</si>
  <si>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</si>
  <si>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</si>
  <si>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</si>
  <si>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</si>
  <si>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</si>
  <si>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</si>
  <si>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</si>
  <si>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</si>
  <si>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</si>
  <si>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</si>
  <si>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</si>
  <si>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</si>
  <si>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</si>
  <si>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</si>
  <si>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</si>
  <si>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</si>
  <si>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</si>
  <si>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</si>
  <si>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</si>
  <si>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</si>
  <si>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</si>
  <si>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</si>
  <si>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</si>
  <si>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</si>
  <si>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</si>
  <si>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</si>
  <si>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</si>
  <si>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</si>
  <si>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</si>
  <si>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</si>
  <si>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</si>
  <si>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</si>
  <si>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</si>
  <si>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</si>
  <si>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</si>
  <si>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</si>
  <si>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</si>
  <si>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</si>
  <si>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</si>
  <si>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</si>
  <si>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</si>
  <si>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</si>
  <si>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</si>
  <si>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</si>
  <si>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</si>
  <si>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</si>
  <si>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</si>
  <si>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</si>
  <si>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</si>
  <si>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</si>
  <si>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</si>
  <si>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</si>
  <si>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</si>
  <si>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</si>
  <si>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</si>
  <si>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</si>
  <si>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</si>
  <si>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</si>
  <si>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</si>
  <si>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</si>
  <si>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</si>
  <si>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</si>
  <si>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</si>
  <si>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</si>
  <si>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</si>
  <si>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</si>
  <si>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</si>
  <si>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</si>
  <si>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</si>
  <si>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</si>
  <si>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</si>
  <si>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</si>
  <si>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</si>
  <si>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</si>
  <si>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</si>
  <si>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</si>
  <si>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</si>
  <si>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</si>
  <si>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</si>
  <si>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</si>
  <si>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</si>
  <si>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</si>
  <si>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</si>
  <si>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</si>
  <si>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</si>
  <si>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</si>
  <si>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</si>
  <si>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</si>
  <si>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</si>
  <si>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</si>
  <si>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</si>
  <si>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</si>
  <si>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</si>
  <si>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</si>
  <si>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</si>
  <si>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</si>
  <si>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</si>
  <si>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</si>
  <si>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</si>
  <si>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</si>
  <si>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</si>
  <si>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</si>
  <si>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</si>
  <si>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</si>
  <si>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</si>
  <si>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</si>
  <si>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</si>
  <si>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</si>
  <si>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</si>
  <si>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</si>
  <si>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</si>
  <si>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</si>
  <si>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</si>
  <si>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</si>
  <si>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</si>
  <si>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</si>
  <si>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</si>
  <si>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</si>
  <si>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</si>
  <si>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</si>
  <si>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</si>
  <si>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</si>
  <si>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</si>
  <si>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</si>
  <si>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</si>
  <si>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</si>
  <si>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</si>
  <si>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</si>
  <si>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</si>
  <si>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</si>
  <si>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</si>
  <si>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</si>
  <si>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</si>
  <si>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</si>
  <si>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</si>
  <si>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</si>
  <si>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</si>
  <si>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</si>
  <si>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</si>
  <si>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</si>
  <si>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</si>
  <si>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</si>
  <si>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</si>
  <si>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</si>
  <si>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</si>
  <si>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</si>
  <si>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</si>
  <si>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</si>
  <si>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</si>
  <si>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</si>
  <si>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</si>
  <si>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</si>
  <si>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</si>
  <si>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</si>
  <si>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</si>
  <si>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</si>
  <si>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</si>
  <si>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</si>
  <si>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</si>
  <si>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</si>
  <si>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</si>
  <si>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</si>
  <si>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</si>
  <si>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</si>
  <si>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</si>
  <si>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</si>
  <si>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</si>
  <si>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</si>
  <si>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</si>
  <si>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</si>
  <si>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</si>
  <si>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</si>
  <si>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</si>
  <si>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</si>
  <si>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</si>
  <si>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</si>
  <si>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</si>
  <si>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</si>
  <si>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</si>
  <si>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</si>
  <si>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</si>
  <si>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</si>
  <si>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</si>
  <si>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</si>
  <si>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</si>
  <si>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</si>
  <si>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</si>
  <si>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</si>
  <si>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</si>
  <si>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</si>
  <si>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</si>
  <si>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</si>
  <si>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</si>
  <si>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</si>
  <si>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</si>
  <si>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</si>
  <si>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</si>
  <si>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</si>
  <si>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</si>
  <si>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</si>
  <si>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</si>
  <si>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</si>
  <si>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</si>
  <si>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</si>
  <si>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</si>
  <si>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</si>
  <si>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</si>
  <si>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</si>
  <si>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</si>
  <si>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</si>
  <si>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</si>
  <si>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</si>
  <si>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</si>
  <si>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</si>
  <si>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</si>
  <si>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</si>
  <si>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</si>
  <si>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</si>
  <si>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</si>
  <si>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</si>
  <si>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</si>
  <si>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</si>
  <si>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</si>
  <si>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</si>
  <si>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</si>
  <si>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</si>
  <si>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</si>
  <si>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</si>
  <si>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</si>
  <si>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</si>
  <si>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</si>
  <si>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</si>
  <si>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</si>
  <si>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</si>
  <si>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</si>
  <si>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</si>
  <si>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</si>
  <si>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</si>
  <si>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</si>
  <si>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</si>
  <si>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</si>
  <si>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</si>
  <si>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</si>
  <si>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</si>
  <si>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</si>
  <si>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</si>
  <si>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</si>
  <si>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</si>
  <si>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</si>
  <si>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</si>
  <si>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</si>
  <si>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</si>
  <si>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</si>
  <si>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</si>
  <si>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</si>
  <si>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</si>
  <si>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</si>
  <si>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</si>
  <si>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</si>
  <si>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</si>
  <si>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</si>
  <si>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</si>
  <si>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</si>
  <si>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</si>
  <si>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</si>
  <si>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</si>
  <si>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</si>
  <si>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</si>
  <si>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</si>
  <si>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</si>
  <si>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</si>
  <si>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</si>
  <si>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</si>
  <si>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</si>
  <si>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</si>
  <si>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</si>
  <si>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</si>
  <si>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</si>
  <si>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</si>
  <si>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</si>
  <si>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</si>
  <si>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</si>
  <si>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</si>
  <si>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</si>
  <si>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</si>
  <si>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</si>
  <si>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</si>
  <si>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</si>
  <si>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</si>
  <si>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</si>
  <si>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</si>
  <si>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</si>
  <si>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</si>
  <si>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</si>
  <si>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</si>
  <si>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</si>
  <si>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</si>
  <si>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</si>
  <si>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</si>
  <si>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</si>
  <si>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</si>
  <si>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</si>
  <si>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</si>
  <si>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</si>
  <si>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</si>
  <si>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</si>
  <si>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</si>
  <si>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</si>
  <si>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</si>
  <si>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</si>
  <si>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</si>
  <si>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</si>
  <si>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</si>
  <si>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</si>
  <si>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</si>
  <si>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</si>
  <si>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</si>
  <si>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</si>
  <si>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</si>
  <si>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</si>
  <si>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</si>
  <si>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</si>
  <si>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</si>
  <si>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</si>
  <si>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</si>
  <si>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</si>
  <si>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</si>
  <si>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</si>
  <si>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</si>
  <si>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</si>
  <si>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</si>
  <si>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</si>
  <si>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</si>
  <si>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</si>
  <si>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</si>
  <si>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</si>
  <si>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</si>
  <si>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</si>
  <si>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</si>
  <si>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</si>
  <si>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</si>
  <si>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</si>
  <si>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</si>
  <si>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</si>
  <si>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</si>
  <si>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</si>
  <si>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</si>
  <si>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</si>
  <si>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</si>
  <si>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</si>
  <si>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</si>
  <si>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</si>
  <si>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</si>
  <si>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</si>
  <si>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</si>
  <si>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</si>
  <si>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</si>
  <si>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</si>
  <si>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</si>
  <si>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</si>
  <si>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</si>
  <si>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</si>
  <si>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</si>
  <si>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</si>
  <si>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</si>
  <si>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</si>
  <si>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</si>
  <si>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</si>
  <si>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</si>
  <si>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</si>
  <si>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</si>
  <si>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</si>
  <si>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</si>
  <si>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</si>
  <si>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</si>
  <si>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</si>
  <si>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</si>
  <si>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</si>
  <si>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</si>
  <si>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</si>
  <si>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</si>
  <si>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</si>
  <si>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</si>
  <si>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</si>
  <si>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</si>
  <si>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</si>
  <si>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</si>
  <si>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</si>
  <si>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</si>
  <si>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</si>
  <si>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</si>
  <si>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</si>
  <si>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</si>
  <si>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</si>
  <si>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</si>
  <si>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</si>
  <si>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</si>
  <si>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</si>
  <si>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</si>
  <si>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</si>
  <si>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</si>
  <si>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</si>
  <si>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</si>
  <si>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</si>
  <si>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</si>
  <si>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</si>
  <si>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</si>
  <si>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</si>
  <si>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</si>
  <si>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</si>
  <si>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</si>
  <si>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</si>
  <si>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</si>
  <si>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</si>
  <si>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</si>
  <si>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</si>
  <si>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</si>
  <si>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</si>
  <si>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</si>
  <si>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</si>
  <si>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</si>
  <si>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</si>
  <si>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</si>
  <si>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</si>
  <si>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</si>
  <si>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</si>
  <si>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</si>
  <si>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</si>
  <si>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</si>
  <si>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</si>
  <si>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</si>
  <si>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</si>
  <si>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</si>
  <si>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</si>
  <si>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</si>
  <si>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</si>
  <si>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</si>
  <si>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</si>
  <si>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</si>
  <si>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</si>
  <si>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</si>
  <si>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</si>
  <si>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</si>
  <si>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</si>
  <si>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</si>
  <si>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</si>
  <si>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</si>
  <si>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</si>
  <si>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</si>
  <si>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</si>
  <si>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</si>
  <si>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</si>
  <si>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</si>
  <si>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</si>
  <si>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</si>
  <si>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</si>
  <si>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</si>
  <si>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</si>
  <si>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</si>
  <si>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</si>
  <si>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</si>
  <si>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</si>
  <si>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</si>
  <si>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</si>
  <si>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</si>
  <si>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</si>
  <si>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</si>
  <si>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</si>
  <si>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</si>
  <si>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</si>
  <si>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</si>
  <si>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</si>
  <si>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</si>
  <si>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</si>
  <si>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</si>
  <si>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</si>
  <si>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</si>
  <si>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</si>
  <si>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</si>
  <si>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</si>
  <si>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</si>
  <si>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</si>
  <si>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</si>
  <si>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</si>
  <si>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</si>
  <si>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</si>
  <si>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</si>
  <si>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</si>
  <si>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</si>
  <si>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</si>
  <si>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</si>
  <si>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</si>
  <si>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</si>
  <si>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</si>
  <si>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</si>
  <si>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</si>
  <si>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</si>
  <si>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</si>
  <si>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</si>
  <si>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</si>
  <si>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</si>
  <si>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</si>
  <si>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</si>
  <si>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</si>
  <si>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</si>
  <si>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</si>
  <si>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</si>
  <si>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</si>
  <si>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</si>
  <si>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</si>
  <si>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</si>
  <si>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</si>
  <si>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</si>
  <si>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</si>
  <si>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</si>
  <si>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</si>
  <si>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</si>
  <si>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</si>
  <si>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</si>
  <si>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</si>
  <si>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</si>
  <si>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</si>
  <si>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</si>
  <si>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</si>
  <si>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</si>
  <si>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</si>
  <si>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</si>
  <si>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</si>
  <si>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</si>
  <si>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</si>
  <si>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</si>
  <si>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</si>
  <si>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</si>
  <si>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</si>
  <si>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</si>
  <si>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</si>
  <si>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</si>
  <si>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</si>
  <si>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</si>
  <si>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</si>
  <si>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</si>
  <si>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</si>
  <si>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</si>
  <si>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</si>
  <si>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</si>
  <si>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</si>
  <si>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</si>
  <si>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</si>
  <si>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</si>
  <si>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</si>
  <si>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</si>
  <si>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</si>
  <si>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</si>
  <si>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</si>
  <si>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</si>
  <si>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</si>
  <si>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</si>
  <si>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</si>
  <si>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</si>
  <si>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</si>
  <si>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</si>
  <si>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</si>
  <si>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</si>
  <si>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</si>
  <si>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</si>
  <si>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</si>
  <si>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</si>
  <si>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</si>
  <si>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</si>
  <si>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</si>
  <si>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</si>
  <si>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</si>
  <si>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</si>
  <si>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</si>
  <si>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</si>
  <si>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</si>
  <si>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</si>
  <si>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</si>
  <si>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</si>
  <si>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</si>
  <si>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</si>
  <si>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</si>
  <si>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</si>
  <si>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</si>
  <si>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</si>
  <si>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</si>
  <si>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</si>
  <si>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</si>
  <si>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</si>
  <si>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</si>
  <si>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</si>
  <si>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</si>
  <si>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</si>
  <si>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</si>
  <si>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</si>
  <si>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</si>
  <si>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</si>
  <si>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</si>
  <si>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</si>
  <si>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</si>
  <si>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</si>
  <si>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</si>
  <si>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</si>
  <si>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</si>
  <si>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</si>
  <si>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</si>
  <si>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</si>
  <si>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</si>
  <si>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</si>
  <si>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</si>
  <si>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</si>
  <si>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</si>
  <si>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</si>
  <si>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</si>
  <si>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</si>
  <si>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</si>
  <si>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</si>
  <si>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</si>
  <si>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</si>
  <si>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</si>
  <si>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</si>
  <si>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</si>
  <si>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</si>
  <si>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</si>
  <si>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</si>
  <si>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</si>
  <si>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</si>
  <si>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</si>
  <si>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</si>
  <si>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</si>
  <si>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</si>
  <si>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</si>
  <si>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</si>
  <si>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</si>
  <si>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</si>
  <si>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</si>
  <si>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</si>
  <si>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</si>
  <si>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</si>
  <si>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</si>
  <si>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</si>
  <si>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</si>
  <si>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</si>
  <si>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</si>
  <si>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</si>
  <si>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</si>
  <si>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</si>
  <si>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</si>
  <si>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</si>
  <si>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</si>
  <si>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</si>
  <si>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</si>
  <si>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</si>
  <si>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</si>
  <si>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</si>
  <si>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</si>
  <si>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</si>
  <si>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</si>
  <si>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</si>
  <si>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</si>
  <si>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</si>
  <si>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</si>
  <si>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</si>
  <si>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</si>
  <si>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</si>
  <si>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</si>
  <si>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</si>
  <si>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</si>
  <si>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</si>
  <si>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</si>
  <si>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</si>
  <si>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</si>
  <si>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</si>
  <si>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</si>
  <si>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</si>
  <si>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</si>
  <si>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</si>
  <si>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</si>
  <si>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</si>
  <si>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</si>
  <si>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</si>
  <si>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</si>
  <si>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</si>
  <si>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</si>
  <si>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</si>
  <si>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</si>
  <si>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</si>
  <si>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</si>
  <si>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</si>
  <si>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</si>
  <si>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</si>
  <si>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</si>
  <si>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</si>
  <si>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</si>
  <si>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</si>
  <si>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</si>
  <si>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</si>
  <si>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</si>
  <si>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</si>
  <si>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</si>
  <si>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</si>
  <si>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</si>
  <si>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</si>
  <si>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</si>
  <si>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</si>
  <si>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</si>
  <si>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</si>
  <si>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</si>
  <si>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</si>
  <si>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</si>
  <si>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</si>
  <si>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</si>
  <si>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</si>
  <si>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</si>
  <si>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</si>
  <si>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</si>
  <si>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</si>
  <si>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</si>
  <si>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</si>
  <si>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</si>
  <si>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</si>
  <si>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</si>
  <si>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</si>
  <si>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</si>
  <si>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</si>
  <si>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</si>
  <si>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</si>
  <si>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</si>
  <si>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</si>
  <si>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</si>
  <si>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</si>
  <si>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</si>
  <si>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</si>
  <si>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</si>
  <si>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</si>
  <si>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</si>
  <si>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</si>
  <si>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</si>
  <si>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</si>
  <si>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</si>
  <si>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</si>
  <si>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</si>
  <si>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</si>
  <si>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</si>
  <si>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</si>
  <si>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</si>
  <si>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</si>
  <si>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</si>
  <si>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</si>
  <si>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</si>
  <si>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</si>
  <si>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</si>
  <si>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</si>
  <si>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</si>
  <si>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</si>
  <si>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</si>
  <si>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</si>
  <si>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</si>
  <si>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</si>
  <si>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</si>
  <si>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</si>
  <si>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</si>
  <si>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</si>
  <si>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</si>
  <si>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</si>
  <si>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</si>
  <si>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</si>
  <si>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</si>
  <si>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</si>
  <si>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</si>
  <si>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</si>
  <si>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</si>
  <si>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</si>
  <si>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</si>
  <si>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</si>
  <si>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</si>
  <si>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</si>
  <si>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</si>
  <si>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</si>
  <si>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</si>
  <si>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</si>
  <si>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</si>
  <si>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</si>
  <si>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</si>
  <si>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</si>
  <si>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</si>
  <si>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</si>
  <si>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</si>
  <si>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</si>
  <si>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</si>
  <si>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</si>
  <si>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</si>
  <si>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</si>
  <si>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</si>
  <si>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</si>
  <si>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</si>
  <si>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</si>
  <si>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</si>
  <si>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</si>
  <si>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</si>
  <si>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</si>
  <si>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</si>
  <si>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</si>
  <si>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</si>
  <si>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</si>
  <si>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</si>
  <si>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</si>
  <si>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</si>
  <si>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</si>
  <si>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</si>
  <si>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</si>
  <si>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</si>
  <si>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</si>
  <si>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</si>
  <si>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</si>
  <si>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</si>
  <si>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</si>
  <si>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</si>
  <si>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</si>
  <si>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</si>
  <si>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</si>
  <si>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</si>
  <si>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</si>
  <si>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</si>
  <si>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</si>
  <si>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</si>
  <si>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</si>
  <si>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</si>
  <si>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</si>
  <si>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</si>
  <si>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</si>
  <si>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</si>
  <si>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</si>
  <si>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</si>
  <si>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</si>
  <si>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</si>
  <si>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</si>
  <si>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</si>
  <si>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</si>
  <si>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</si>
  <si>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</si>
  <si>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</si>
  <si>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</si>
  <si>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</si>
  <si>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</si>
  <si>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</si>
  <si>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</si>
  <si>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</si>
  <si>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</si>
  <si>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</si>
  <si>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</si>
  <si>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</si>
  <si>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</si>
  <si>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</si>
  <si>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</si>
  <si>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</si>
  <si>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</si>
  <si>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</si>
  <si>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</si>
  <si>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</si>
  <si>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</si>
  <si>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</si>
  <si>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</si>
  <si>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</si>
  <si>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</si>
  <si>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</si>
  <si>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</si>
  <si>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</si>
  <si>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</si>
  <si>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</si>
  <si>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</si>
  <si>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</si>
  <si>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</si>
  <si>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</si>
  <si>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</si>
  <si>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</si>
  <si>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</si>
  <si>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</si>
  <si>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</si>
  <si>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</si>
  <si>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</si>
  <si>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</si>
  <si>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</si>
  <si>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</si>
  <si>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</si>
  <si>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</si>
  <si>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</si>
  <si>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</si>
  <si>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</si>
  <si>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</si>
  <si>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</si>
  <si>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</si>
  <si>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</si>
  <si>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</si>
  <si>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</si>
  <si>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</si>
  <si>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</si>
  <si>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</si>
  <si>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</si>
  <si>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</si>
  <si>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</si>
  <si>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</si>
  <si>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</si>
  <si>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</si>
  <si>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</si>
  <si>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</si>
  <si>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</si>
  <si>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</si>
  <si>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</si>
  <si>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</si>
  <si>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</si>
  <si>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</si>
  <si>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</si>
  <si>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</si>
  <si>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</si>
  <si>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</si>
  <si>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</si>
  <si>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</si>
  <si>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</si>
  <si>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</si>
  <si>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</si>
  <si>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</si>
  <si>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</si>
  <si>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</si>
  <si>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</si>
  <si>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</si>
  <si>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</si>
  <si>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</si>
  <si>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</si>
  <si>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</si>
  <si>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</si>
  <si>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</si>
  <si>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</si>
  <si>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</si>
  <si>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</si>
  <si>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</si>
  <si>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</si>
  <si>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</si>
  <si>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</si>
  <si>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</si>
  <si>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</si>
  <si>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</si>
  <si>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</si>
  <si>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</si>
  <si>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</si>
  <si>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</si>
  <si>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</si>
  <si>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</si>
  <si>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</si>
  <si>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</si>
  <si>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</si>
  <si>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</si>
  <si>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</si>
  <si>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</si>
  <si>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</si>
  <si>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</si>
  <si>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</si>
  <si>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</si>
  <si>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</si>
  <si>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</si>
  <si>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</si>
  <si>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</si>
  <si>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</si>
  <si>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</si>
  <si>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</si>
  <si>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</si>
  <si>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</si>
  <si>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</si>
  <si>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</si>
  <si>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</si>
  <si>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</si>
  <si>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</si>
  <si>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</si>
  <si>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</si>
  <si>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</si>
  <si>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</si>
  <si>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</si>
  <si>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</si>
  <si>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</si>
  <si>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</si>
  <si>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</si>
  <si>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</si>
  <si>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</si>
  <si>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</si>
  <si>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</si>
  <si>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</si>
  <si>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</si>
  <si>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</si>
  <si>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</si>
  <si>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</si>
  <si>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</si>
  <si>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</si>
  <si>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</si>
  <si>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</si>
  <si>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</si>
  <si>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</si>
  <si>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</si>
  <si>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</si>
  <si>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</si>
  <si>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</si>
  <si>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</si>
  <si>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</si>
  <si>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</si>
  <si>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</si>
  <si>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</si>
  <si>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</si>
  <si>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</si>
  <si>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</si>
  <si>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</si>
  <si>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</si>
  <si>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</si>
  <si>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</si>
  <si>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</si>
  <si>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</si>
  <si>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</si>
  <si>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</si>
  <si>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</si>
  <si>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</si>
  <si>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</si>
  <si>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</si>
  <si>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</si>
  <si>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</si>
  <si>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</si>
  <si>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</si>
  <si>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</si>
  <si>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</si>
  <si>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</si>
  <si>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</si>
  <si>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</si>
  <si>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</si>
  <si>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</si>
  <si>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</si>
  <si>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</si>
  <si>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</si>
  <si>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</si>
  <si>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</si>
  <si>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</si>
  <si>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</si>
  <si>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</si>
  <si>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</si>
  <si>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</si>
  <si>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</si>
  <si>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</si>
  <si>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</si>
  <si>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</si>
  <si>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</si>
  <si>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</si>
  <si>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</si>
  <si>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</si>
  <si>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</si>
  <si>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</si>
  <si>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</si>
  <si>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</si>
  <si>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</si>
  <si>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</si>
  <si>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</si>
  <si>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</si>
  <si>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</si>
  <si>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</si>
  <si>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</si>
  <si>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</si>
  <si>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</si>
  <si>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</si>
  <si>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</si>
  <si>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</si>
  <si>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</si>
  <si>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</si>
  <si>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</si>
  <si>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</si>
  <si>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</si>
  <si>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</si>
  <si>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</si>
  <si>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</si>
  <si>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</si>
  <si>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</si>
  <si>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</si>
  <si>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</si>
  <si>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</si>
  <si>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</si>
  <si>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</si>
  <si>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</si>
  <si>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</si>
  <si>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</si>
  <si>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</si>
  <si>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</si>
  <si>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</si>
  <si>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</si>
  <si>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</si>
  <si>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</si>
  <si>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</si>
  <si>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</si>
  <si>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</si>
  <si>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</si>
  <si>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</si>
  <si>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</si>
  <si>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</si>
  <si>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</si>
  <si>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</si>
  <si>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</si>
  <si>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</si>
  <si>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</si>
  <si>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</si>
  <si>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</si>
  <si>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</si>
  <si>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</si>
  <si>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</si>
  <si>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</si>
  <si>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</si>
  <si>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</si>
  <si>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</si>
  <si>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</si>
  <si>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</si>
  <si>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</si>
  <si>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</si>
  <si>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</si>
  <si>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</si>
  <si>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</si>
  <si>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</si>
  <si>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</si>
  <si>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</si>
  <si>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</si>
  <si>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</si>
  <si>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</si>
  <si>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</si>
  <si>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</si>
  <si>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</si>
  <si>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</si>
  <si>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</si>
  <si>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</si>
  <si>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</si>
  <si>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</si>
  <si>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</si>
  <si>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</si>
  <si>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</si>
  <si>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</si>
  <si>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</si>
  <si>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</si>
  <si>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</si>
  <si>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</si>
  <si>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</si>
  <si>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</si>
  <si>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</si>
  <si>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</si>
  <si>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</si>
  <si>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</si>
  <si>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</si>
  <si>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</si>
  <si>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</si>
  <si>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</si>
  <si>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</si>
  <si>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</si>
  <si>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</si>
  <si>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</si>
  <si>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</si>
  <si>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</si>
  <si>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</si>
  <si>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</si>
  <si>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</si>
  <si>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</si>
  <si>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</si>
  <si>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</si>
  <si>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</si>
  <si>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</si>
  <si>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</si>
  <si>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</si>
  <si>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</si>
  <si>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</si>
  <si>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</si>
  <si>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</si>
  <si>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</si>
  <si>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</si>
  <si>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</si>
  <si>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</si>
  <si>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</si>
  <si>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</si>
  <si>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</si>
  <si>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</si>
  <si>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</si>
  <si>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</si>
  <si>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</si>
  <si>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</si>
  <si>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</si>
  <si>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</si>
  <si>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</si>
  <si>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</si>
  <si>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</si>
  <si>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</si>
  <si>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</si>
  <si>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</si>
  <si>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</si>
  <si>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</si>
  <si>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</si>
  <si>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</si>
  <si>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</si>
  <si>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</si>
  <si>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</si>
  <si>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</si>
  <si>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</si>
  <si>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</si>
  <si>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</si>
  <si>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</si>
  <si>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</si>
  <si>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</si>
  <si>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</si>
  <si>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</si>
  <si>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</si>
  <si>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</si>
  <si>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</si>
  <si>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</si>
  <si>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</si>
  <si>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</si>
  <si>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</si>
  <si>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</si>
  <si>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</si>
  <si>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</si>
  <si>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</si>
  <si>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</si>
  <si>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</si>
  <si>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</si>
  <si>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</si>
  <si>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</si>
  <si>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</si>
  <si>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</si>
  <si>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</si>
  <si>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</si>
  <si>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</si>
  <si>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</si>
  <si>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</si>
  <si>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</si>
  <si>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</si>
  <si>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</si>
  <si>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</si>
  <si>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</si>
  <si>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</si>
  <si>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</si>
  <si>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</si>
  <si>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</si>
  <si>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</si>
  <si>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</si>
  <si>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</si>
  <si>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</si>
  <si>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</si>
  <si>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</si>
  <si>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</si>
  <si>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</si>
  <si>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</si>
  <si>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</si>
  <si>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</si>
  <si>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</si>
  <si>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</si>
  <si>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</si>
  <si>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</si>
  <si>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</si>
  <si>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</si>
  <si>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</si>
  <si>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</si>
  <si>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</si>
  <si>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</si>
  <si>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</si>
  <si>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</si>
  <si>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</si>
  <si>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</si>
  <si>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</si>
  <si>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</si>
  <si>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</si>
  <si>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</si>
  <si>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</si>
  <si>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</si>
  <si>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</si>
  <si>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</si>
  <si>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</si>
  <si>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</si>
  <si>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</si>
  <si>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</si>
  <si>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</si>
  <si>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</si>
  <si>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</si>
  <si>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</si>
  <si>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</si>
  <si>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</si>
  <si>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</si>
  <si>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</si>
  <si>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</si>
  <si>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</si>
  <si>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</si>
  <si>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</si>
  <si>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</si>
  <si>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</si>
  <si>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</si>
  <si>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</si>
  <si>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</si>
  <si>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</si>
  <si>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</si>
  <si>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</si>
  <si>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</si>
  <si>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</si>
  <si>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</si>
  <si>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</si>
  <si>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</si>
  <si>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</si>
  <si>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</si>
  <si>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</si>
  <si>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</si>
  <si>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</si>
  <si>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</si>
  <si>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</si>
  <si>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</si>
  <si>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</si>
  <si>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</si>
  <si>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</si>
  <si>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</si>
  <si>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</si>
  <si>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</si>
  <si>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</si>
  <si>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</si>
  <si>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</si>
  <si>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</si>
  <si>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</si>
  <si>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</si>
  <si>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</si>
  <si>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</si>
  <si>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</si>
  <si>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</si>
  <si>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</si>
  <si>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</si>
  <si>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</si>
  <si>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</si>
  <si>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</si>
  <si>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</si>
  <si>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</si>
  <si>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</si>
  <si>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</si>
  <si>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</si>
  <si>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</si>
  <si>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</si>
  <si>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</si>
  <si>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</si>
  <si>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</si>
  <si>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</si>
  <si>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</si>
  <si>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</si>
  <si>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</si>
  <si>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</si>
  <si>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</si>
  <si>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</si>
  <si>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</si>
  <si>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</si>
  <si>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</si>
  <si>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</si>
  <si>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</si>
  <si>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</si>
  <si>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</si>
  <si>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</si>
  <si>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</si>
  <si>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</si>
  <si>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</si>
  <si>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</si>
  <si>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</si>
  <si>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</si>
  <si>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</si>
  <si>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</si>
  <si>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</si>
  <si>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</si>
  <si>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</si>
  <si>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</si>
  <si>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</si>
  <si>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</si>
  <si>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</si>
  <si>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</si>
  <si>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</si>
  <si>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</si>
  <si>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</si>
  <si>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</si>
  <si>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</si>
  <si>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</si>
  <si>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</si>
  <si>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</si>
  <si>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</si>
  <si>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</si>
  <si>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</si>
  <si>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</si>
  <si>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</si>
  <si>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</si>
  <si>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</si>
  <si>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</si>
  <si>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</si>
  <si>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</si>
  <si>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</si>
  <si>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</si>
  <si>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</si>
  <si>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</si>
  <si>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</si>
  <si>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</si>
  <si>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</si>
  <si>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</si>
  <si>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</si>
  <si>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</si>
  <si>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</si>
  <si>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</si>
  <si>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</si>
  <si>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</si>
  <si>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</si>
  <si>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</si>
  <si>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</si>
  <si>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</si>
  <si>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</si>
  <si>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</si>
  <si>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</si>
  <si>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</si>
  <si>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</si>
  <si>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</si>
  <si>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</si>
  <si>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</si>
  <si>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</si>
  <si>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</si>
  <si>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</si>
  <si>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</si>
  <si>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</si>
  <si>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</si>
  <si>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</si>
  <si>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</si>
  <si>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</si>
  <si>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</si>
  <si>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</si>
  <si>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</si>
  <si>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</si>
  <si>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</si>
  <si>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</si>
  <si>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</si>
  <si>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</si>
  <si>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</si>
  <si>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</si>
  <si>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</si>
  <si>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</si>
  <si>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</si>
  <si>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</si>
  <si>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</si>
  <si>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</si>
  <si>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</si>
  <si>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</si>
  <si>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</si>
  <si>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</si>
  <si>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</si>
  <si>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</si>
  <si>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</si>
  <si>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</si>
  <si>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</si>
  <si>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</si>
  <si>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</si>
  <si>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</si>
  <si>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</si>
  <si>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</si>
  <si>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</si>
  <si>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</si>
  <si>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</si>
  <si>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</si>
  <si>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</si>
  <si>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</si>
  <si>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</si>
  <si>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</si>
  <si>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</si>
  <si>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</si>
  <si>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</si>
  <si>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</si>
  <si>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</si>
  <si>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</si>
  <si>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</si>
  <si>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</si>
  <si>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</si>
  <si>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</si>
  <si>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</si>
  <si>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</si>
  <si>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</si>
  <si>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</si>
  <si>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</si>
  <si>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</si>
  <si>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</si>
  <si>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</si>
  <si>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</si>
  <si>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</si>
  <si>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</si>
  <si>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</si>
  <si>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</si>
  <si>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</si>
  <si>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</si>
  <si>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</si>
  <si>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</si>
  <si>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</si>
  <si>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</si>
  <si>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</si>
  <si>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</si>
  <si>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</si>
  <si>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</si>
  <si>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</si>
  <si>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</si>
  <si>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</si>
  <si>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</si>
  <si>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</si>
  <si>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</si>
  <si>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</si>
  <si>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</si>
  <si>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</si>
  <si>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</si>
  <si>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</si>
  <si>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</si>
  <si>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</si>
  <si>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</si>
  <si>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</si>
  <si>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</si>
  <si>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</si>
  <si>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</si>
  <si>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</si>
  <si>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</si>
  <si>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</si>
  <si>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</si>
  <si>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</si>
  <si>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</si>
  <si>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</si>
  <si>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</si>
  <si>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</si>
  <si>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</si>
  <si>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</si>
  <si>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</si>
  <si>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</si>
  <si>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</si>
  <si>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</si>
  <si>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</si>
  <si>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</si>
  <si>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</si>
  <si>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</si>
  <si>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</si>
  <si>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</si>
  <si>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</si>
  <si>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</si>
  <si>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</si>
  <si>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</si>
  <si>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</si>
  <si>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</si>
  <si>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</si>
  <si>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</si>
  <si>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</si>
  <si>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</si>
  <si>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</si>
  <si>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</si>
  <si>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</si>
  <si>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</si>
  <si>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</si>
  <si>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</si>
  <si>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</si>
  <si>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</si>
  <si>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</si>
  <si>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</si>
  <si>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</si>
  <si>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</si>
  <si>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</si>
  <si>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</si>
  <si>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</si>
  <si>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</si>
  <si>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</si>
  <si>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</si>
  <si>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</si>
  <si>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</si>
  <si>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</si>
  <si>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</si>
  <si>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</si>
  <si>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</si>
  <si>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</si>
  <si>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</si>
  <si>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</si>
  <si>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</si>
  <si>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</si>
  <si>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</si>
  <si>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</si>
  <si>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</si>
  <si>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</si>
  <si>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</si>
  <si>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</si>
  <si>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</si>
  <si>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</si>
  <si>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</si>
  <si>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</si>
  <si>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</si>
  <si>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</si>
  <si>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</si>
  <si>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</si>
  <si>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</si>
  <si>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</si>
  <si>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</si>
  <si>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</si>
  <si>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</si>
  <si>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</si>
  <si>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</si>
  <si>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</si>
  <si>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</si>
  <si>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</si>
  <si>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</si>
  <si>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</si>
  <si>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</si>
  <si>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</si>
  <si>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</si>
  <si>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</si>
  <si>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</si>
  <si>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</si>
  <si>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</si>
  <si>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</si>
  <si>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</si>
  <si>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</si>
  <si>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</si>
  <si>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</si>
  <si>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</si>
  <si>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</si>
  <si>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</si>
  <si>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</si>
  <si>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</si>
  <si>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</si>
  <si>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</si>
  <si>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</si>
  <si>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</si>
  <si>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</si>
  <si>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</si>
  <si>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</si>
  <si>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</si>
  <si>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</si>
  <si>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</si>
  <si>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</si>
  <si>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</si>
  <si>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</si>
  <si>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</si>
  <si>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</si>
  <si>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</si>
  <si>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</si>
  <si>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</si>
  <si>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</si>
  <si>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</si>
  <si>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</si>
  <si>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</si>
  <si>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</si>
  <si>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</si>
  <si>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</si>
  <si>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</si>
  <si>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</si>
  <si>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</si>
  <si>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</si>
  <si>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</si>
  <si>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</si>
  <si>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</si>
  <si>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</si>
  <si>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</si>
  <si>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</si>
  <si>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</si>
  <si>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</si>
  <si>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</si>
  <si>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</si>
  <si>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</si>
  <si>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</si>
  <si>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</si>
  <si>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</si>
  <si>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</si>
  <si>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</si>
  <si>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</si>
  <si>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</si>
  <si>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</si>
  <si>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</si>
  <si>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</si>
  <si>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</si>
  <si>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</si>
  <si>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</si>
  <si>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</si>
  <si>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</si>
  <si>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</si>
  <si>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</si>
  <si>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</si>
  <si>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</si>
  <si>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</si>
  <si>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</si>
  <si>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</si>
  <si>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</si>
  <si>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</si>
  <si>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</si>
  <si>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</si>
  <si>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</si>
  <si>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</si>
  <si>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</si>
  <si>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</si>
  <si>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</si>
  <si>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</si>
  <si>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</si>
  <si>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</si>
  <si>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</si>
  <si>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</si>
  <si>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</si>
  <si>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</si>
  <si>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</si>
  <si>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</si>
  <si>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</si>
  <si>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</si>
  <si>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</si>
  <si>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</si>
  <si>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</si>
  <si>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</si>
  <si>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</si>
  <si>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</si>
  <si>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</si>
  <si>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</si>
  <si>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</si>
  <si>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</si>
  <si>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</si>
  <si>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</si>
  <si>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</si>
  <si>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</si>
  <si>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</si>
  <si>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</si>
  <si>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</si>
  <si>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</si>
  <si>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</si>
  <si>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</si>
  <si>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</si>
  <si>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</si>
  <si>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</si>
  <si>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</si>
  <si>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</si>
  <si>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</si>
  <si>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</si>
  <si>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</si>
  <si>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</si>
  <si>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</si>
  <si>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</si>
  <si>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</si>
  <si>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</si>
  <si>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</si>
  <si>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</si>
  <si>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</si>
  <si>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</si>
  <si>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</si>
  <si>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</si>
  <si>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</si>
  <si>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</si>
  <si>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</si>
  <si>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</si>
  <si>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</si>
  <si>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</si>
  <si>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</si>
  <si>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</si>
  <si>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</si>
  <si>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</si>
  <si>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</si>
  <si>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</si>
  <si>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</si>
  <si>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</si>
  <si>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</si>
  <si>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</si>
  <si>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</si>
  <si>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</si>
  <si>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</si>
  <si>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</si>
  <si>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</si>
  <si>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</si>
  <si>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</si>
  <si>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</si>
  <si>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</si>
  <si>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</si>
  <si>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</si>
  <si>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</si>
  <si>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</si>
  <si>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</si>
  <si>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</si>
  <si>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</si>
  <si>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</si>
  <si>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</si>
  <si>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</si>
  <si>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</si>
  <si>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</si>
  <si>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</si>
  <si>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</si>
  <si>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</si>
  <si>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</si>
  <si>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</si>
  <si>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</si>
  <si>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</si>
  <si>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</si>
  <si>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</si>
  <si>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</si>
  <si>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</si>
  <si>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</si>
  <si>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</si>
  <si>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</si>
  <si>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</si>
  <si>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</si>
  <si>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</si>
  <si>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</si>
  <si>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</si>
  <si>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</si>
  <si>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</si>
  <si>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</si>
  <si>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</si>
  <si>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</si>
  <si>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</si>
  <si>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</si>
  <si>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</si>
  <si>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</si>
  <si>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</si>
  <si>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</si>
  <si>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</si>
  <si>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</si>
  <si>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</si>
  <si>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</si>
  <si>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</si>
  <si>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</si>
  <si>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</si>
  <si>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</si>
  <si>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</si>
  <si>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</si>
  <si>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</si>
  <si>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</si>
  <si>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</si>
  <si>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</si>
  <si>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</si>
  <si>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</si>
  <si>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</si>
  <si>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</si>
  <si>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</si>
  <si>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</si>
  <si>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</si>
  <si>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</si>
  <si>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</si>
  <si>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</si>
  <si>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</si>
  <si>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</si>
  <si>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</si>
  <si>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</si>
  <si>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</si>
  <si>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</si>
  <si>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</si>
  <si>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</si>
  <si>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</si>
  <si>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</si>
  <si>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</si>
  <si>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</si>
  <si>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</si>
  <si>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</si>
  <si>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</si>
  <si>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</si>
  <si>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</si>
  <si>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</si>
  <si>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</si>
  <si>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</si>
  <si>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</si>
  <si>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</si>
  <si>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</si>
  <si>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</si>
  <si>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</si>
  <si>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</si>
  <si>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</si>
  <si>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</si>
  <si>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</si>
  <si>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</si>
  <si>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</si>
  <si>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</si>
  <si>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</si>
  <si>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</si>
  <si>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</si>
  <si>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</si>
  <si>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</si>
  <si>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</si>
  <si>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</si>
  <si>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</si>
  <si>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</si>
  <si>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</si>
  <si>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</si>
  <si>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</si>
  <si>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</si>
  <si>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</si>
  <si>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</si>
  <si>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</si>
  <si>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</si>
  <si>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</si>
  <si>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</si>
  <si>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</si>
  <si>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</si>
  <si>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</si>
  <si>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</si>
  <si>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</si>
  <si>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</si>
  <si>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</si>
  <si>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</si>
  <si>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</si>
  <si>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</si>
  <si>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</si>
  <si>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</si>
  <si>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</si>
  <si>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</si>
  <si>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</si>
  <si>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</si>
  <si>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</si>
  <si>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</si>
  <si>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</si>
  <si>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</si>
  <si>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</si>
  <si>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</si>
  <si>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</si>
  <si>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</si>
  <si>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</si>
  <si>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</si>
  <si>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</si>
  <si>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</si>
  <si>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</si>
  <si>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</si>
  <si>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</si>
  <si>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</si>
  <si>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</si>
  <si>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</si>
  <si>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</si>
  <si>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</si>
  <si>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</si>
  <si>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</si>
  <si>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</si>
  <si>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</si>
  <si>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</si>
  <si>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</si>
  <si>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</si>
  <si>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</si>
  <si>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</si>
  <si>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</si>
  <si>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</si>
  <si>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</si>
  <si>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</si>
  <si>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</si>
  <si>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</si>
  <si>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</si>
  <si>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</si>
  <si>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</si>
  <si>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</si>
  <si>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</si>
  <si>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</si>
  <si>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</si>
  <si>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</si>
  <si>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</si>
  <si>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</si>
  <si>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</si>
  <si>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</si>
  <si>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</si>
  <si>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</si>
  <si>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</si>
  <si>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</si>
  <si>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</si>
  <si>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</si>
  <si>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</si>
  <si>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</si>
  <si>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</si>
  <si>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</si>
  <si>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</si>
  <si>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</si>
  <si>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</si>
  <si>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</si>
  <si>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</si>
  <si>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</si>
  <si>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</si>
  <si>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</si>
  <si>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</si>
  <si>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</si>
  <si>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</si>
  <si>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</si>
  <si>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</si>
  <si>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</si>
  <si>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</si>
  <si>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</si>
  <si>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</si>
  <si>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</si>
  <si>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</si>
  <si>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</si>
  <si>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</si>
  <si>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</si>
  <si>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</si>
  <si>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</si>
  <si>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</si>
  <si>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</si>
  <si>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</si>
  <si>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</si>
  <si>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</si>
  <si>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</si>
  <si>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</si>
  <si>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</si>
  <si>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</si>
  <si>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</si>
  <si>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</si>
  <si>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</si>
  <si>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</si>
  <si>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</si>
  <si>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</si>
  <si>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</si>
  <si>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</si>
  <si>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</si>
  <si>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</si>
  <si>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</si>
  <si>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</si>
  <si>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</si>
  <si>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</si>
  <si>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</si>
  <si>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</si>
  <si>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</si>
  <si>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</si>
  <si>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</si>
  <si>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</si>
  <si>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</si>
  <si>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</si>
  <si>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</si>
  <si>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</si>
  <si>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</si>
  <si>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</si>
  <si>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</si>
  <si>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</si>
  <si>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</si>
  <si>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</si>
  <si>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</si>
  <si>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</si>
  <si>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</si>
  <si>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</si>
  <si>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</si>
  <si>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</si>
  <si>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</si>
  <si>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</si>
  <si>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</si>
  <si>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</si>
  <si>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</si>
  <si>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</si>
  <si>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</si>
  <si>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</si>
  <si>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</si>
  <si>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</si>
  <si>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</si>
  <si>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</si>
  <si>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</si>
  <si>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</si>
  <si>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</si>
  <si>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</si>
  <si>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</si>
  <si>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</si>
  <si>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</si>
  <si>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</si>
  <si>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</si>
  <si>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</si>
  <si>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</si>
  <si>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</si>
  <si>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</si>
  <si>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</si>
  <si>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</si>
  <si>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</si>
  <si>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</si>
  <si>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</si>
  <si>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</si>
  <si>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</si>
  <si>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</si>
  <si>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</si>
  <si>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</si>
  <si>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</si>
  <si>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</si>
  <si>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</si>
  <si>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</si>
  <si>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</si>
  <si>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</si>
  <si>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</si>
  <si>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</si>
  <si>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</si>
  <si>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</si>
  <si>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</si>
  <si>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</si>
  <si>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</si>
  <si>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</si>
  <si>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</si>
  <si>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</si>
  <si>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</si>
  <si>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</si>
  <si>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</si>
  <si>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</si>
  <si>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</si>
  <si>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</si>
  <si>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</si>
  <si>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</si>
  <si>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</si>
  <si>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</si>
  <si>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</si>
  <si>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</si>
  <si>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</si>
  <si>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</si>
  <si>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</si>
  <si>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</si>
  <si>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</si>
  <si>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</si>
  <si>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</si>
  <si>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</si>
  <si>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</si>
  <si>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</si>
  <si>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</si>
  <si>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</si>
  <si>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</si>
  <si>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</si>
  <si>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</si>
  <si>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</si>
  <si>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</si>
  <si>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</si>
  <si>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</si>
  <si>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</si>
  <si>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</si>
  <si>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</si>
  <si>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</si>
  <si>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</si>
  <si>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</si>
  <si>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</si>
  <si>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</si>
  <si>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</si>
  <si>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</si>
  <si>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</si>
  <si>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</si>
  <si>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</si>
  <si>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</si>
  <si>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</si>
  <si>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</si>
  <si>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</si>
  <si>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</si>
  <si>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</si>
  <si>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</si>
  <si>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</si>
  <si>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</si>
  <si>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</si>
  <si>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</si>
  <si>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</si>
  <si>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</si>
  <si>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</si>
  <si>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</si>
  <si>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</si>
  <si>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</si>
  <si>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</si>
  <si>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</si>
  <si>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</si>
  <si>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</si>
  <si>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</si>
  <si>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</si>
  <si>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</si>
  <si>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</si>
  <si>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</si>
  <si>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</si>
  <si>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</si>
  <si>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</si>
  <si>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</si>
  <si>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</si>
  <si>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</si>
  <si>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</si>
  <si>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</si>
  <si>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</si>
  <si>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</si>
  <si>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</si>
  <si>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</si>
  <si>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</si>
  <si>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</si>
  <si>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</si>
  <si>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</si>
  <si>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</si>
  <si>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</si>
  <si>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</si>
  <si>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</si>
  <si>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</si>
  <si>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</si>
  <si>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</si>
  <si>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</si>
  <si>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</si>
  <si>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</si>
  <si>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</si>
  <si>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</si>
  <si>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</si>
  <si>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</si>
  <si>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</si>
  <si>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</si>
  <si>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</si>
  <si>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</si>
  <si>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</si>
  <si>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</si>
  <si>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</si>
  <si>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</si>
  <si>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</si>
  <si>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</si>
  <si>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</si>
  <si>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</si>
  <si>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</si>
  <si>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</si>
  <si>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</si>
  <si>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</si>
  <si>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</si>
  <si>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</si>
  <si>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</si>
  <si>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</si>
  <si>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</si>
  <si>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</si>
  <si>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</si>
  <si>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</si>
  <si>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</si>
  <si>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</si>
  <si>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</si>
  <si>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</si>
  <si>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</si>
  <si>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</si>
  <si>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</si>
  <si>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</si>
  <si>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</si>
  <si>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</si>
  <si>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</si>
  <si>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</si>
  <si>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</si>
  <si>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</si>
  <si>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</si>
  <si>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</si>
  <si>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</si>
  <si>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</si>
  <si>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</si>
  <si>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</si>
  <si>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</si>
  <si>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</si>
  <si>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</si>
  <si>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</si>
  <si>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</si>
  <si>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</si>
  <si>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</si>
  <si>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</si>
  <si>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</si>
  <si>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</si>
  <si>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</si>
  <si>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</si>
  <si>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</si>
  <si>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</si>
  <si>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</si>
  <si>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</si>
  <si>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</si>
  <si>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</si>
  <si>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</si>
  <si>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</si>
  <si>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</si>
  <si>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</si>
  <si>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</si>
  <si>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</si>
  <si>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</si>
  <si>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</si>
  <si>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</si>
  <si>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</si>
  <si>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</si>
  <si>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</si>
  <si>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</si>
  <si>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</si>
  <si>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</si>
  <si>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</si>
  <si>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</si>
  <si>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</si>
  <si>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</si>
  <si>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</si>
  <si>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</si>
  <si>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</si>
  <si>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</si>
  <si>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</si>
  <si>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</si>
  <si>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</si>
  <si>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</si>
  <si>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</si>
  <si>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</si>
  <si>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</si>
  <si>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</si>
  <si>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</si>
  <si>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</si>
  <si>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</si>
  <si>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</si>
  <si>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</si>
  <si>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</si>
  <si>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</si>
  <si>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</si>
  <si>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</si>
  <si>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</si>
  <si>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</si>
  <si>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</si>
  <si>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</si>
  <si>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</si>
  <si>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</si>
  <si>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</si>
  <si>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</si>
  <si>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</si>
  <si>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</si>
  <si>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</si>
  <si>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</si>
  <si>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</si>
  <si>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</si>
  <si>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</si>
  <si>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</si>
  <si>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</si>
  <si>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</si>
  <si>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</si>
  <si>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</si>
  <si>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</si>
  <si>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</si>
  <si>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</si>
  <si>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</si>
  <si>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</si>
  <si>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</si>
  <si>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</si>
  <si>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</si>
  <si>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</si>
  <si>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</si>
  <si>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</si>
  <si>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</si>
  <si>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</si>
  <si>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</si>
  <si>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</si>
  <si>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</si>
  <si>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</si>
  <si>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</si>
  <si>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</si>
  <si>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</si>
  <si>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</si>
  <si>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</si>
  <si>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</si>
  <si>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</si>
  <si>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</si>
  <si>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</si>
  <si>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</si>
  <si>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</si>
  <si>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</si>
  <si>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</si>
  <si>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</si>
  <si>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</si>
  <si>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</si>
  <si>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</si>
  <si>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</si>
  <si>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</si>
  <si>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</si>
  <si>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</si>
  <si>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</si>
  <si>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</si>
  <si>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</si>
  <si>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</si>
  <si>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</si>
  <si>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</si>
  <si>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</si>
  <si>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</si>
  <si>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</si>
  <si>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</si>
  <si>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</si>
  <si>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</si>
  <si>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</si>
  <si>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</si>
  <si>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</si>
  <si>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</si>
  <si>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</si>
  <si>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</si>
  <si>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</si>
  <si>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</si>
  <si>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</si>
  <si>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</si>
  <si>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</si>
  <si>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</si>
  <si>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</si>
  <si>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</si>
  <si>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</si>
  <si>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</si>
  <si>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</si>
  <si>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</si>
  <si>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</si>
  <si>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</si>
  <si>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</si>
  <si>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</si>
  <si>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</si>
  <si>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</si>
  <si>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</si>
  <si>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</si>
  <si>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</si>
  <si>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</si>
  <si>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</si>
  <si>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</si>
  <si>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</si>
  <si>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</si>
  <si>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</si>
  <si>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</si>
  <si>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</si>
  <si>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</si>
  <si>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</si>
  <si>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</si>
  <si>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</si>
  <si>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</si>
  <si>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</si>
  <si>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</si>
  <si>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</si>
  <si>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</si>
  <si>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</si>
  <si>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</si>
  <si>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</si>
  <si>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</si>
  <si>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</si>
  <si>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</si>
  <si>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</si>
  <si>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</si>
  <si>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</si>
  <si>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</si>
  <si>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</si>
  <si>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</si>
  <si>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</si>
  <si>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</si>
  <si>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</si>
  <si>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</si>
  <si>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</si>
  <si>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</si>
  <si>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</si>
  <si>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</si>
  <si>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</si>
  <si>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</si>
  <si>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</si>
  <si>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</si>
  <si>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</si>
  <si>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</si>
  <si>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</si>
  <si>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</si>
  <si>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</si>
  <si>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</si>
  <si>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</si>
  <si>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</si>
  <si>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</si>
  <si>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</si>
  <si>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</si>
  <si>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</si>
  <si>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</si>
  <si>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</si>
  <si>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</si>
  <si>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</si>
  <si>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</si>
  <si>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</si>
  <si>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</si>
  <si>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</si>
  <si>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</si>
  <si>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</si>
  <si>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</si>
  <si>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</si>
  <si>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</si>
  <si>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</si>
  <si>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</si>
  <si>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</si>
  <si>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</si>
  <si>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</si>
  <si>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</si>
  <si>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</si>
  <si>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</si>
  <si>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</si>
  <si>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</si>
  <si>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</si>
  <si>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</si>
  <si>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</si>
  <si>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</si>
  <si>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</si>
  <si>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</si>
  <si>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</si>
  <si>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</si>
  <si>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</si>
  <si>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</si>
  <si>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</si>
  <si>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</si>
  <si>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</si>
  <si>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</si>
  <si>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</si>
  <si>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</si>
  <si>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</si>
  <si>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</si>
  <si>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</si>
  <si>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</si>
  <si>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</si>
  <si>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</si>
  <si>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</si>
  <si>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</si>
  <si>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</si>
  <si>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</si>
  <si>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</si>
  <si>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</si>
  <si>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</si>
  <si>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</si>
  <si>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</si>
  <si>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</si>
  <si>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</si>
  <si>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</si>
  <si>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</si>
  <si>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</si>
  <si>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</si>
  <si>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</si>
  <si>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</si>
  <si>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</si>
  <si>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</si>
  <si>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</si>
  <si>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</si>
  <si>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</si>
  <si>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</si>
  <si>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</si>
  <si>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</si>
  <si>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</si>
  <si>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</si>
  <si>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</si>
  <si>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</si>
  <si>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</si>
  <si>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</si>
  <si>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</si>
  <si>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</si>
  <si>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</si>
  <si>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</si>
  <si>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</si>
  <si>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</si>
  <si>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</si>
  <si>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</si>
  <si>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</si>
  <si>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</si>
  <si>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</si>
  <si>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</si>
  <si>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</si>
  <si>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</si>
  <si>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</si>
  <si>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</si>
  <si>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</si>
  <si>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</si>
  <si>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</si>
  <si>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</si>
  <si>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</si>
  <si>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</si>
  <si>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</si>
  <si>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</si>
  <si>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</si>
  <si>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</si>
  <si>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</si>
  <si>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</si>
  <si>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</si>
  <si>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</si>
  <si>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</si>
  <si>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</si>
  <si>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</si>
  <si>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</si>
  <si>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</si>
  <si>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</si>
  <si>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</si>
  <si>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</si>
  <si>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</si>
  <si>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</si>
  <si>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</si>
  <si>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</si>
  <si>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</si>
  <si>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</si>
  <si>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</si>
  <si>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</si>
  <si>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</si>
  <si>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</si>
  <si>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</si>
  <si>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</si>
  <si>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</si>
  <si>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</si>
  <si>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</si>
  <si>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</si>
  <si>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</si>
  <si>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</si>
  <si>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</si>
  <si>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</si>
  <si>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</si>
  <si>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</si>
  <si>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</si>
  <si>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</si>
  <si>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</si>
  <si>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</si>
  <si>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</si>
  <si>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</si>
  <si>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</si>
  <si>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</si>
  <si>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</si>
  <si>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</si>
  <si>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</si>
  <si>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</si>
  <si>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</si>
  <si>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</si>
  <si>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</si>
  <si>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</si>
  <si>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</si>
  <si>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</si>
  <si>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</si>
  <si>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</si>
  <si>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</si>
  <si>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</si>
  <si>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</si>
  <si>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</si>
  <si>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</si>
  <si>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</si>
  <si>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</si>
  <si>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</si>
  <si>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</si>
  <si>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</si>
  <si>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</si>
  <si>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</si>
  <si>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</si>
  <si>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</si>
  <si>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</si>
  <si>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</si>
  <si>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</si>
  <si>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</si>
  <si>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</si>
  <si>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</si>
  <si>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</si>
  <si>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</si>
  <si>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</si>
  <si>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</si>
  <si>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</si>
  <si>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</si>
  <si>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</si>
  <si>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</si>
  <si>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</si>
  <si>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</si>
  <si>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</si>
  <si>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</si>
  <si>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</si>
  <si>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</si>
  <si>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</si>
  <si>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</si>
  <si>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</si>
  <si>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</si>
  <si>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</si>
  <si>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</si>
  <si>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</si>
  <si>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</si>
  <si>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</si>
  <si>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</si>
  <si>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</si>
  <si>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</si>
  <si>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</si>
  <si>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</si>
  <si>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</si>
  <si>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</si>
  <si>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</si>
  <si>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</si>
  <si>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</si>
  <si>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</si>
  <si>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</si>
  <si>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</si>
  <si>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</si>
  <si>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</si>
  <si>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</si>
  <si>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</si>
  <si>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</si>
  <si>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</si>
  <si>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</si>
  <si>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</si>
  <si>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</si>
  <si>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</si>
  <si>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</si>
  <si>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</si>
  <si>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</si>
  <si>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</si>
  <si>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</si>
  <si>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</si>
  <si>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</si>
  <si>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</si>
  <si>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</si>
  <si>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</si>
  <si>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</si>
  <si>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</si>
  <si>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</si>
  <si>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</si>
  <si>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</si>
  <si>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</si>
  <si>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</si>
  <si>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</si>
  <si>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</si>
  <si>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</si>
  <si>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</si>
  <si>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</si>
  <si>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</si>
  <si>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</si>
  <si>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</si>
  <si>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</si>
  <si>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</si>
  <si>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</si>
  <si>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</si>
  <si>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</si>
  <si>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</si>
  <si>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</si>
  <si>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</si>
  <si>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</si>
  <si>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</si>
  <si>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</si>
  <si>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</si>
  <si>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</si>
  <si>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</si>
  <si>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</si>
  <si>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</si>
  <si>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</si>
  <si>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</si>
  <si>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</si>
  <si>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</si>
  <si>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</si>
  <si>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</si>
  <si>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</si>
  <si>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</si>
  <si>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</si>
  <si>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</si>
  <si>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</si>
  <si>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</si>
  <si>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</si>
  <si>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</si>
  <si>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</si>
  <si>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</si>
  <si>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</si>
  <si>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</si>
  <si>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</si>
  <si>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</si>
  <si>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</si>
  <si>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</si>
  <si>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</si>
  <si>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</si>
  <si>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</si>
  <si>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</si>
  <si>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</si>
  <si>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</si>
  <si>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</si>
  <si>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</si>
  <si>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</si>
  <si>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</si>
  <si>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</si>
  <si>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</si>
  <si>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</si>
  <si>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</si>
  <si>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</si>
  <si>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</si>
  <si>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</si>
  <si>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</si>
  <si>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</si>
  <si>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</si>
  <si>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</si>
  <si>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</si>
  <si>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</si>
  <si>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</si>
  <si>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</si>
  <si>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</si>
  <si>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</si>
  <si>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</si>
  <si>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</si>
  <si>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</si>
  <si>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</si>
  <si>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</si>
  <si>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</si>
  <si>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</si>
  <si>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</si>
  <si>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</si>
  <si>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</si>
  <si>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</si>
  <si>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</si>
  <si>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</si>
  <si>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</si>
  <si>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</si>
  <si>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</si>
  <si>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</si>
  <si>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</si>
  <si>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</si>
  <si>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</si>
  <si>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</si>
  <si>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</si>
  <si>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</si>
  <si>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</si>
  <si>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</si>
  <si>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</si>
  <si>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</si>
  <si>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</si>
  <si>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</si>
  <si>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</si>
  <si>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</si>
  <si>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</si>
  <si>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</si>
  <si>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</si>
  <si>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</si>
  <si>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</si>
  <si>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</si>
  <si>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</si>
  <si>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</si>
  <si>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</si>
  <si>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</si>
  <si>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</si>
  <si>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</si>
  <si>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</si>
  <si>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</si>
  <si>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</si>
  <si>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</si>
  <si>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</si>
  <si>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</si>
  <si>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</si>
  <si>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</si>
  <si>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</si>
  <si>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</si>
  <si>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</si>
  <si>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</si>
  <si>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</si>
  <si>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</si>
  <si>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</si>
  <si>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</si>
  <si>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</si>
  <si>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</si>
  <si>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</si>
  <si>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</si>
  <si>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</si>
  <si>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</si>
  <si>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</si>
  <si>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</si>
  <si>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</si>
  <si>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</si>
  <si>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</si>
  <si>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</si>
  <si>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</si>
  <si>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</si>
  <si>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</si>
  <si>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</si>
  <si>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</si>
  <si>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</si>
  <si>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</si>
  <si>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</si>
  <si>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</si>
  <si>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</si>
  <si>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</si>
  <si>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</si>
  <si>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</si>
  <si>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</si>
  <si>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</si>
  <si>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</si>
  <si>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</si>
  <si>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</si>
  <si>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</si>
  <si>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</si>
  <si>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</si>
  <si>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</si>
  <si>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</si>
  <si>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</si>
  <si>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</si>
  <si>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</si>
  <si>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</si>
  <si>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</si>
  <si>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</si>
  <si>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</si>
  <si>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</si>
  <si>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</si>
  <si>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</si>
  <si>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</si>
  <si>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</si>
  <si>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</si>
  <si>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</si>
  <si>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</si>
  <si>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</si>
  <si>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</si>
  <si>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</si>
  <si>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</si>
  <si>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</si>
  <si>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</si>
  <si>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</si>
  <si>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</si>
  <si>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</si>
  <si>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</si>
  <si>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</si>
  <si>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</si>
  <si>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</si>
  <si>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</si>
  <si>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</si>
  <si>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</si>
  <si>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</si>
  <si>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</si>
  <si>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</si>
  <si>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</si>
  <si>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</si>
  <si>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</si>
  <si>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</si>
  <si>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</si>
  <si>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</si>
  <si>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</si>
  <si>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</si>
  <si>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</si>
  <si>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</si>
  <si>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</si>
  <si>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</si>
  <si>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</si>
  <si>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</si>
  <si>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</si>
  <si>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</si>
  <si>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</si>
  <si>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</si>
  <si>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</si>
  <si>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</si>
  <si>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</si>
  <si>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</si>
  <si>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</si>
  <si>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</si>
  <si>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</si>
  <si>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</si>
  <si>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</si>
  <si>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</si>
  <si>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</si>
  <si>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</si>
  <si>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</si>
  <si>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</si>
  <si>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</si>
  <si>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</si>
  <si>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</si>
  <si>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</si>
  <si>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</si>
  <si>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</si>
  <si>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</si>
  <si>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</si>
  <si>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</si>
  <si>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</si>
  <si>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</si>
  <si>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</si>
  <si>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</si>
  <si>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</si>
  <si>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</si>
  <si>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</si>
  <si>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</si>
  <si>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</si>
  <si>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</si>
  <si>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</si>
  <si>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</si>
  <si>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</si>
  <si>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</si>
  <si>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</si>
  <si>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</si>
  <si>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</si>
  <si>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</si>
  <si>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</si>
  <si>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</si>
  <si>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</si>
  <si>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</si>
  <si>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</si>
  <si>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</si>
  <si>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</si>
  <si>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</si>
  <si>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</si>
  <si>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</si>
  <si>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</si>
  <si>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</si>
  <si>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</si>
  <si>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</si>
  <si>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</si>
  <si>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</si>
  <si>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</si>
  <si>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</si>
  <si>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</si>
  <si>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</si>
  <si>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</si>
  <si>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</si>
  <si>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</si>
  <si>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</si>
  <si>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</si>
  <si>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</si>
  <si>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</si>
  <si>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</si>
  <si>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</si>
  <si>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</si>
  <si>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</si>
  <si>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</si>
  <si>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</si>
  <si>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</si>
  <si>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</si>
  <si>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</si>
  <si>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</si>
  <si>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</si>
  <si>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</si>
  <si>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</si>
  <si>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</si>
  <si>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</si>
  <si>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</si>
  <si>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</si>
  <si>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</si>
  <si>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</si>
  <si>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</si>
  <si>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</si>
  <si>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</si>
  <si>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</si>
  <si>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</si>
  <si>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</si>
  <si>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</si>
  <si>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</si>
  <si>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</si>
  <si>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</si>
  <si>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</si>
  <si>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</si>
  <si>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</si>
  <si>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</si>
  <si>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</si>
  <si>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</si>
  <si>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</si>
  <si>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</si>
  <si>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</si>
  <si>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</si>
  <si>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</si>
  <si>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</si>
  <si>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</si>
  <si>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</si>
  <si>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</si>
  <si>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</si>
  <si>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</si>
  <si>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</si>
  <si>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</si>
  <si>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</si>
  <si>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</si>
  <si>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</si>
  <si>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</si>
  <si>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</si>
  <si>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</si>
  <si>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</si>
  <si>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</si>
  <si>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</si>
  <si>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</si>
  <si>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</si>
  <si>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</si>
  <si>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</si>
  <si>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</si>
  <si>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</si>
  <si>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</si>
  <si>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</si>
  <si>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</si>
  <si>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</si>
  <si>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</si>
  <si>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</si>
  <si>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</si>
  <si>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</si>
  <si>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</si>
  <si>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</si>
  <si>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</si>
  <si>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</si>
  <si>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</si>
  <si>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</si>
  <si>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</si>
  <si>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</si>
  <si>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</si>
  <si>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</si>
  <si>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</si>
  <si>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</si>
  <si>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</si>
  <si>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</si>
  <si>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</si>
  <si>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</si>
  <si>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</si>
  <si>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</si>
  <si>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</si>
  <si>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</si>
  <si>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</si>
  <si>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</si>
  <si>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</si>
  <si>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</si>
  <si>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</si>
  <si>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</si>
  <si>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</si>
  <si>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</si>
  <si>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</si>
  <si>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</si>
  <si>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</si>
  <si>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</si>
  <si>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</si>
  <si>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</si>
  <si>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</si>
  <si>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</si>
  <si>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</si>
  <si>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</si>
  <si>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</si>
  <si>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</si>
  <si>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</si>
  <si>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</si>
  <si>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</si>
  <si>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</si>
  <si>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</si>
  <si>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</si>
  <si>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</si>
  <si>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</si>
  <si>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</si>
  <si>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</si>
  <si>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</si>
  <si>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</si>
  <si>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</si>
  <si>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</si>
  <si>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</si>
  <si>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</si>
  <si>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</si>
  <si>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</si>
  <si>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</si>
  <si>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</si>
  <si>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</si>
  <si>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</si>
  <si>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</si>
  <si>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</si>
  <si>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</si>
  <si>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</si>
  <si>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</si>
  <si>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</si>
  <si>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</si>
  <si>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</si>
  <si>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</si>
  <si>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</si>
  <si>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</si>
  <si>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</si>
  <si>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</si>
  <si>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</si>
  <si>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</si>
  <si>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</si>
  <si>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</si>
  <si>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</si>
  <si>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</si>
  <si>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</si>
  <si>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</si>
  <si>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</si>
  <si>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</si>
  <si>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</si>
  <si>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</si>
  <si>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</si>
  <si>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</si>
  <si>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</si>
  <si>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</si>
  <si>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</si>
  <si>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</si>
  <si>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</si>
  <si>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</si>
  <si>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</si>
  <si>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</si>
  <si>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</si>
  <si>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</si>
  <si>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</si>
  <si>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</si>
  <si>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</si>
  <si>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</si>
  <si>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</si>
  <si>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</si>
  <si>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</si>
  <si>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</si>
  <si>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</si>
  <si>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</si>
  <si>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</si>
  <si>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</si>
  <si>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</si>
  <si>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</si>
  <si>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</si>
  <si>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</si>
  <si>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</si>
  <si>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</si>
  <si>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</si>
  <si>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</si>
  <si>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</si>
  <si>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</si>
  <si>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</si>
  <si>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</si>
  <si>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</si>
  <si>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</si>
  <si>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</si>
  <si>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</si>
  <si>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</si>
  <si>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</si>
  <si>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</si>
  <si>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</si>
  <si>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</si>
  <si>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</si>
  <si>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</si>
  <si>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</si>
  <si>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</si>
  <si>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</si>
  <si>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</si>
  <si>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</si>
  <si>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</si>
  <si>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</si>
  <si>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</si>
  <si>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</si>
  <si>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</si>
  <si>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</si>
  <si>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</si>
  <si>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</si>
  <si>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</si>
  <si>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</si>
  <si>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</si>
  <si>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</si>
  <si>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</si>
  <si>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</si>
  <si>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</si>
  <si>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</si>
  <si>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</si>
  <si>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</si>
  <si>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</si>
  <si>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</si>
  <si>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</si>
  <si>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</si>
  <si>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</si>
  <si>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</si>
  <si>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</si>
  <si>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</si>
  <si>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</si>
  <si>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</si>
  <si>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</si>
  <si>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</si>
  <si>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</si>
  <si>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</si>
  <si>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</si>
  <si>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</si>
  <si>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</si>
  <si>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</si>
  <si>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</si>
  <si>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</si>
  <si>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</si>
  <si>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</si>
  <si>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</si>
  <si>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</si>
  <si>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</si>
  <si>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</si>
  <si>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</si>
  <si>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</si>
  <si>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</si>
  <si>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</si>
  <si>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</si>
  <si>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</si>
  <si>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</si>
  <si>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</si>
  <si>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</si>
  <si>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</si>
  <si>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</si>
  <si>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</si>
  <si>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</si>
  <si>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</si>
  <si>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</si>
  <si>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</si>
  <si>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</si>
  <si>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</si>
  <si>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</si>
  <si>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</si>
  <si>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</si>
  <si>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</si>
  <si>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</si>
  <si>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</si>
  <si>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</si>
  <si>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</si>
  <si>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</si>
  <si>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</si>
  <si>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</si>
  <si>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</si>
  <si>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</si>
  <si>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</si>
  <si>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</si>
  <si>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</si>
  <si>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</si>
  <si>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</si>
  <si>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</si>
  <si>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</si>
  <si>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</si>
  <si>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</si>
  <si>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</si>
  <si>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</si>
  <si>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</si>
  <si>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</si>
  <si>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</si>
  <si>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</si>
  <si>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</si>
  <si>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</si>
  <si>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</si>
  <si>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</si>
  <si>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</si>
  <si>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</si>
  <si>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</si>
  <si>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</si>
  <si>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</si>
  <si>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</si>
  <si>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</si>
  <si>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</si>
  <si>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</si>
  <si>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</si>
  <si>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</si>
  <si>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</si>
  <si>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</si>
  <si>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</si>
  <si>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</si>
  <si>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</si>
  <si>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</si>
  <si>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</si>
  <si>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</si>
  <si>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</si>
  <si>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</si>
  <si>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</si>
  <si>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</si>
  <si>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</si>
  <si>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</si>
  <si>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</si>
  <si>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</si>
  <si>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</si>
  <si>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</si>
  <si>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</si>
  <si>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</si>
  <si>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</si>
  <si>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</si>
  <si>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</si>
  <si>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</si>
  <si>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</si>
  <si>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</si>
  <si>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</si>
  <si>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</si>
  <si>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</si>
  <si>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</si>
  <si>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</si>
  <si>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</si>
  <si>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</si>
  <si>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</si>
  <si>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</si>
  <si>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</si>
  <si>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</si>
  <si>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</si>
  <si>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</si>
  <si>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</si>
  <si>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</si>
  <si>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</si>
  <si>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</si>
  <si>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</si>
  <si>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</si>
  <si>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</si>
  <si>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</si>
  <si>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</si>
  <si>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</si>
  <si>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</si>
  <si>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</si>
  <si>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</si>
  <si>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</si>
  <si>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</si>
  <si>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</si>
  <si>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</si>
  <si>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</si>
  <si>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</si>
  <si>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</si>
  <si>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</si>
  <si>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</si>
  <si>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</si>
  <si>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</si>
  <si>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</si>
  <si>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</si>
  <si>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</si>
  <si>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</si>
  <si>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</si>
  <si>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</si>
  <si>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</si>
  <si>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</si>
  <si>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</si>
  <si>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</si>
  <si>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</si>
  <si>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</si>
  <si>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</si>
  <si>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</si>
  <si>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</si>
  <si>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</si>
  <si>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</si>
  <si>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</si>
  <si>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</si>
  <si>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</si>
  <si>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</si>
  <si>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</si>
  <si>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</si>
  <si>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</si>
  <si>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</si>
  <si>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</si>
  <si>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</si>
  <si>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</si>
  <si>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</si>
  <si>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</si>
  <si>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</si>
  <si>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</si>
  <si>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</si>
  <si>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</si>
  <si>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</si>
  <si>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</si>
  <si>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</si>
  <si>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</si>
  <si>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</si>
  <si>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</si>
  <si>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</si>
  <si>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</si>
  <si>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</si>
  <si>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</si>
  <si>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</si>
  <si>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</si>
  <si>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</si>
  <si>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</si>
  <si>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</si>
  <si>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</si>
  <si>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</si>
  <si>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</si>
  <si>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</si>
  <si>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</si>
  <si>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</si>
  <si>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</si>
  <si>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</si>
  <si>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</si>
  <si>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</si>
  <si>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</si>
  <si>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</si>
  <si>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</si>
  <si>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</si>
  <si>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</si>
  <si>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</si>
  <si>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</si>
  <si>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</si>
  <si>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</si>
  <si>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</si>
  <si>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</si>
  <si>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</si>
  <si>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</si>
  <si>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</si>
  <si>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</si>
  <si>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</si>
  <si>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</si>
  <si>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</si>
  <si>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</si>
  <si>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</si>
  <si>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</si>
  <si>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</si>
  <si>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</si>
  <si>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</si>
  <si>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</si>
  <si>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</si>
  <si>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</si>
  <si>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</si>
  <si>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</si>
  <si>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</si>
  <si>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</si>
  <si>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</si>
  <si>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</si>
  <si>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</si>
  <si>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</si>
  <si>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</si>
  <si>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</si>
  <si>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</si>
  <si>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</si>
  <si>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</si>
  <si>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</si>
  <si>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</si>
  <si>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</si>
  <si>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</si>
  <si>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</si>
  <si>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</si>
  <si>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</si>
  <si>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</si>
  <si>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</si>
  <si>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</si>
  <si>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</si>
  <si>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</si>
  <si>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</si>
  <si>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</si>
  <si>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</si>
  <si>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</si>
  <si>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</si>
  <si>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</si>
  <si>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</si>
  <si>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</si>
  <si>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</si>
  <si>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</si>
  <si>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</si>
  <si>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</si>
  <si>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</si>
  <si>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</si>
  <si>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</si>
  <si>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</si>
  <si>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</si>
  <si>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</si>
  <si>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</si>
  <si>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</si>
  <si>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</si>
  <si>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</si>
  <si>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</si>
  <si>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</si>
  <si>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</si>
  <si>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</si>
  <si>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</si>
  <si>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</si>
  <si>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</si>
  <si>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</si>
  <si>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</si>
  <si>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</si>
  <si>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</si>
  <si>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</si>
  <si>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</si>
  <si>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</si>
  <si>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</si>
  <si>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</si>
  <si>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</si>
  <si>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</si>
  <si>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</si>
  <si>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</si>
  <si>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</si>
  <si>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</si>
  <si>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</si>
  <si>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</si>
  <si>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</si>
  <si>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</si>
  <si>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</si>
  <si>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</si>
  <si>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</si>
  <si>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</si>
  <si>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</si>
  <si>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</si>
  <si>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</si>
  <si>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</si>
  <si>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</si>
  <si>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</si>
  <si>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</si>
  <si>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</si>
  <si>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</si>
  <si>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</si>
  <si>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</si>
  <si>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</si>
  <si>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</si>
  <si>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</si>
  <si>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</si>
  <si>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</si>
  <si>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</si>
  <si>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</si>
  <si>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</si>
  <si>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</si>
  <si>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</si>
  <si>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</si>
  <si>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</si>
  <si>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</si>
  <si>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</si>
  <si>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</si>
  <si>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</si>
  <si>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</si>
  <si>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</si>
  <si>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</si>
  <si>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</si>
  <si>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</si>
  <si>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</si>
  <si>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</si>
  <si>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</si>
  <si>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</si>
  <si>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</si>
  <si>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</si>
  <si>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</si>
  <si>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</si>
  <si>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</si>
  <si>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</si>
  <si>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</si>
  <si>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</si>
  <si>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</si>
  <si>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</si>
  <si>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</si>
  <si>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</si>
  <si>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</si>
  <si>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</si>
  <si>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</si>
  <si>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</si>
  <si>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</si>
  <si>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</si>
  <si>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</si>
  <si>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</si>
  <si>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</si>
  <si>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</si>
  <si>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</si>
  <si>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</si>
  <si>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</si>
  <si>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</si>
  <si>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</si>
  <si>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</si>
  <si>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</si>
  <si>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</si>
  <si>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</si>
  <si>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</si>
  <si>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</si>
  <si>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</si>
  <si>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</si>
  <si>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</si>
  <si>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</si>
  <si>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</si>
  <si>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</si>
  <si>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</si>
  <si>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</si>
  <si>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</si>
  <si>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</si>
  <si>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</si>
  <si>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</si>
  <si>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</si>
  <si>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</si>
  <si>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</si>
  <si>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</si>
  <si>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</si>
  <si>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</si>
  <si>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</si>
  <si>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</si>
  <si>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</si>
  <si>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</si>
  <si>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</si>
  <si>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</si>
  <si>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</si>
  <si>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</si>
  <si>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</si>
  <si>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</si>
  <si>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</si>
  <si>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</si>
  <si>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</si>
  <si>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</si>
  <si>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</si>
  <si>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</si>
  <si>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</si>
  <si>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</si>
  <si>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</si>
  <si>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</si>
  <si>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</si>
  <si>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</si>
  <si>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</si>
  <si>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</si>
  <si>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</si>
  <si>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</si>
  <si>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</si>
  <si>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</si>
  <si>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</si>
  <si>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</si>
  <si>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</si>
  <si>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</si>
  <si>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</si>
  <si>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</si>
  <si>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</si>
  <si>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</si>
  <si>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</si>
  <si>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</si>
  <si>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</si>
  <si>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</si>
  <si>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</si>
  <si>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</si>
  <si>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</si>
  <si>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</si>
  <si>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</si>
  <si>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</si>
  <si>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</si>
  <si>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</si>
  <si>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</si>
  <si>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</si>
  <si>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</si>
  <si>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</si>
  <si>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</si>
  <si>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</si>
  <si>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</si>
  <si>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</si>
  <si>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</si>
  <si>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</si>
  <si>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</si>
  <si>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</si>
  <si>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</si>
  <si>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</si>
  <si>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</si>
  <si>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</si>
  <si>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</si>
  <si>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</si>
  <si>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</si>
  <si>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</si>
  <si>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</si>
  <si>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</si>
  <si>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</si>
  <si>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</si>
  <si>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</si>
  <si>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</si>
  <si>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</si>
  <si>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</si>
  <si>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</si>
  <si>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</si>
  <si>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</si>
  <si>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</si>
  <si>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</si>
  <si>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</si>
  <si>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</si>
  <si>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</si>
  <si>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</si>
  <si>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</si>
  <si>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</si>
  <si>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</si>
  <si>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</si>
  <si>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</si>
  <si>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</si>
  <si>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</si>
  <si>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</si>
  <si>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</si>
  <si>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</si>
  <si>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</si>
  <si>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</si>
  <si>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</si>
  <si>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</si>
  <si>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</si>
  <si>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</si>
  <si>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</si>
  <si>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</si>
  <si>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</si>
  <si>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</si>
  <si>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</si>
  <si>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</si>
  <si>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</si>
  <si>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</si>
  <si>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</si>
  <si>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</si>
  <si>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</si>
  <si>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</si>
  <si>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</si>
  <si>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</si>
  <si>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</si>
  <si>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</si>
  <si>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</si>
  <si>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</si>
  <si>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</si>
  <si>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</si>
  <si>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</si>
  <si>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</si>
  <si>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</si>
  <si>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</si>
  <si>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</si>
  <si>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</si>
  <si>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</si>
  <si>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</si>
  <si>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</si>
  <si>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</si>
  <si>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</si>
  <si>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</si>
  <si>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</si>
  <si>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</si>
  <si>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</si>
  <si>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</si>
  <si>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</si>
  <si>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</si>
  <si>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</si>
  <si>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</si>
  <si>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</si>
  <si>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</si>
  <si>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</si>
  <si>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</si>
  <si>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</si>
  <si>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</si>
  <si>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</si>
  <si>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</si>
  <si>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</si>
  <si>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</si>
  <si>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</si>
  <si>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</si>
  <si>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</si>
  <si>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</si>
  <si>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</si>
  <si>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</si>
  <si>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</si>
  <si>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</si>
  <si>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</si>
  <si>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</si>
  <si>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</si>
  <si>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</si>
  <si>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</si>
  <si>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</si>
  <si>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</si>
  <si>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</si>
  <si>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</si>
  <si>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</si>
  <si>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</si>
  <si>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</si>
  <si>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</si>
  <si>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</si>
  <si>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</si>
  <si>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</si>
  <si>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</si>
  <si>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</si>
  <si>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</si>
  <si>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</si>
  <si>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</si>
  <si>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</si>
  <si>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</si>
  <si>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</si>
  <si>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</si>
  <si>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</si>
  <si>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</si>
  <si>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</si>
  <si>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</si>
  <si>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</si>
  <si>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</si>
  <si>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</si>
  <si>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</si>
  <si>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</si>
  <si>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</si>
  <si>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</si>
  <si>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</si>
  <si>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</si>
  <si>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</si>
  <si>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</si>
  <si>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</si>
  <si>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</si>
  <si>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</si>
  <si>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</si>
  <si>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</si>
  <si>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</si>
  <si>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</si>
  <si>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</si>
  <si>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</si>
  <si>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</si>
  <si>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</si>
  <si>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</si>
  <si>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</si>
  <si>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</si>
  <si>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</si>
  <si>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</si>
  <si>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</si>
  <si>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</si>
  <si>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</si>
  <si>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</si>
  <si>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</si>
  <si>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</si>
  <si>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</si>
  <si>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</si>
  <si>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</si>
  <si>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</si>
  <si>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</si>
  <si>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</si>
  <si>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</si>
  <si>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</si>
  <si>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</si>
  <si>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</si>
  <si>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</si>
  <si>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</si>
  <si>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</si>
  <si>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</si>
  <si>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</si>
  <si>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</si>
  <si>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</si>
  <si>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</si>
  <si>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</si>
  <si>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</si>
  <si>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</si>
  <si>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</si>
  <si>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</si>
  <si>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</si>
  <si>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</si>
  <si>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</si>
  <si>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</si>
  <si>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</si>
  <si>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</si>
  <si>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</si>
  <si>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</si>
  <si>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</si>
  <si>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</si>
  <si>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</si>
  <si>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</si>
  <si>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</si>
  <si>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</si>
  <si>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</si>
  <si>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</si>
  <si>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</si>
  <si>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</si>
  <si>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</si>
  <si>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</si>
  <si>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</si>
  <si>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</si>
  <si>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</si>
  <si>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</si>
  <si>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</si>
  <si>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</si>
  <si>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</si>
  <si>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</si>
  <si>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</si>
  <si>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</si>
  <si>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</si>
  <si>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</si>
  <si>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</si>
  <si>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</si>
  <si>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</si>
  <si>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</si>
  <si>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</si>
  <si>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</si>
  <si>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</si>
  <si>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</si>
  <si>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</si>
  <si>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</si>
  <si>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</si>
  <si>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</si>
  <si>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</si>
  <si>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</si>
  <si>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</si>
  <si>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</si>
  <si>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</si>
  <si>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</si>
  <si>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</si>
  <si>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</si>
  <si>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</si>
  <si>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</si>
  <si>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</si>
  <si>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</si>
  <si>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</si>
  <si>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</si>
  <si>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</si>
  <si>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</si>
  <si>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</si>
  <si>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</si>
  <si>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</si>
  <si>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</si>
  <si>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</si>
  <si>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</si>
  <si>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</si>
  <si>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</si>
  <si>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</si>
  <si>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</si>
  <si>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</si>
  <si>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</si>
  <si>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</si>
  <si>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</si>
  <si>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</si>
  <si>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</si>
  <si>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</si>
  <si>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</si>
  <si>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</si>
  <si>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</si>
  <si>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</si>
  <si>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</si>
  <si>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</si>
  <si>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</si>
  <si>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</si>
  <si>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</si>
  <si>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</si>
  <si>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</si>
  <si>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</si>
  <si>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</si>
  <si>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</si>
  <si>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</si>
  <si>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</si>
  <si>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</si>
  <si>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</si>
  <si>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</si>
  <si>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</si>
  <si>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</si>
  <si>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</si>
  <si>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</si>
  <si>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</si>
  <si>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</si>
  <si>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</si>
  <si>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</si>
  <si>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</si>
  <si>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</si>
  <si>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</si>
  <si>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</si>
  <si>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</si>
  <si>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</si>
  <si>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</si>
  <si>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</si>
  <si>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</si>
  <si>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</si>
  <si>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</si>
  <si>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</si>
  <si>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</si>
  <si>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</si>
  <si>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</si>
  <si>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</si>
  <si>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</si>
  <si>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</si>
  <si>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</si>
  <si>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</si>
  <si>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</si>
  <si>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</si>
  <si>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</si>
  <si>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</si>
  <si>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</si>
  <si>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</si>
  <si>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</si>
  <si>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</si>
  <si>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</si>
  <si>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</si>
  <si>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</si>
  <si>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</si>
  <si>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</si>
  <si>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</si>
  <si>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</si>
  <si>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</si>
  <si>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</si>
  <si>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</si>
  <si>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</si>
  <si>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</si>
  <si>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</si>
  <si>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</si>
  <si>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</si>
  <si>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</si>
  <si>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</si>
  <si>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</si>
  <si>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</si>
  <si>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</si>
  <si>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</si>
  <si>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</si>
  <si>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</si>
  <si>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</si>
  <si>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</si>
  <si>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</si>
  <si>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</si>
  <si>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</si>
  <si>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</si>
  <si>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</si>
  <si>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</si>
  <si>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</si>
  <si>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</si>
  <si>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</si>
  <si>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</si>
  <si>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</si>
  <si>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</si>
  <si>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</si>
  <si>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</si>
  <si>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</si>
  <si>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</si>
  <si>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</si>
  <si>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</si>
  <si>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</si>
  <si>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</si>
  <si>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</si>
  <si>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</si>
  <si>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</si>
  <si>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</si>
  <si>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</si>
  <si>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</si>
  <si>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</si>
  <si>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</si>
  <si>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</si>
  <si>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</si>
  <si>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</si>
  <si>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</si>
  <si>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</si>
  <si>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</si>
  <si>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</si>
  <si>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</si>
  <si>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</si>
  <si>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</si>
  <si>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</si>
  <si>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</si>
  <si>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</si>
  <si>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</si>
  <si>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</si>
  <si>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</si>
  <si>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</si>
  <si>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</si>
  <si>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</si>
  <si>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</si>
  <si>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</si>
  <si>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</si>
  <si>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</si>
  <si>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</si>
  <si>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</si>
  <si>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</si>
  <si>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</si>
  <si>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</si>
  <si>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</si>
  <si>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</si>
  <si>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</si>
  <si>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</si>
  <si>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</si>
  <si>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</si>
  <si>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</si>
  <si>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</si>
  <si>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</si>
  <si>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</si>
  <si>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</si>
  <si>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</si>
  <si>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</si>
  <si>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</si>
  <si>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</si>
  <si>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</si>
  <si>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</si>
  <si>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</si>
  <si>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</si>
  <si>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</si>
  <si>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</si>
  <si>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</si>
  <si>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</si>
  <si>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</si>
  <si>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</si>
  <si>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</si>
  <si>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</si>
  <si>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</si>
  <si>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</si>
  <si>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</si>
  <si>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</si>
  <si>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</si>
  <si>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</si>
  <si>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</si>
  <si>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</si>
  <si>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</si>
  <si>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</si>
  <si>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</si>
  <si>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</si>
  <si>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</si>
  <si>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</si>
  <si>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</si>
  <si>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</si>
  <si>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</si>
  <si>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</si>
  <si>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</si>
  <si>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</si>
  <si>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</si>
  <si>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</si>
  <si>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</si>
  <si>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</si>
  <si>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</si>
  <si>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</si>
  <si>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</si>
  <si>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</si>
  <si>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</si>
  <si>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</si>
  <si>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</si>
  <si>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</si>
  <si>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</si>
  <si>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</si>
  <si>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</si>
  <si>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</si>
  <si>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</si>
  <si>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</si>
  <si>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</si>
  <si>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</si>
  <si>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</si>
  <si>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</si>
  <si>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</si>
  <si>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</si>
  <si>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</si>
  <si>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</si>
  <si>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</si>
  <si>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</si>
  <si>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</si>
  <si>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</si>
  <si>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</si>
  <si>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</si>
  <si>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</si>
  <si>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</si>
  <si>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</si>
  <si>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</si>
  <si>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</si>
  <si>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</si>
  <si>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</si>
  <si>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</si>
  <si>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</si>
  <si>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</si>
  <si>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</si>
  <si>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</si>
  <si>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</si>
  <si>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</si>
  <si>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</si>
  <si>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</si>
  <si>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</si>
  <si>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</si>
  <si>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</si>
  <si>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</si>
  <si>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</si>
  <si>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</si>
  <si>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</si>
  <si>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</si>
  <si>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</si>
  <si>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</si>
  <si>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</si>
  <si>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</si>
  <si>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</si>
  <si>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</si>
  <si>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</si>
  <si>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</si>
  <si>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</si>
  <si>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</si>
  <si>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</si>
  <si>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</si>
  <si>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</si>
  <si>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</si>
  <si>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</si>
  <si>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</si>
  <si>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</si>
  <si>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</si>
  <si>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</si>
  <si>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</si>
  <si>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</si>
  <si>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</si>
  <si>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</si>
  <si>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</si>
  <si>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</si>
  <si>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</si>
  <si>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</si>
  <si>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</si>
  <si>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</si>
  <si>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</si>
  <si>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</si>
  <si>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</si>
  <si>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</si>
  <si>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</si>
  <si>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</si>
  <si>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</si>
  <si>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</si>
  <si>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</si>
  <si>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</si>
  <si>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</si>
  <si>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</si>
  <si>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</si>
  <si>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</si>
  <si>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</si>
  <si>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</si>
  <si>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</si>
  <si>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</si>
  <si>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</si>
  <si>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</si>
  <si>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</si>
  <si>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</si>
  <si>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</si>
  <si>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</si>
  <si>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</si>
  <si>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</si>
  <si>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</si>
  <si>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</si>
  <si>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</si>
  <si>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</si>
  <si>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</si>
  <si>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</si>
  <si>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</si>
  <si>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</si>
  <si>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</si>
  <si>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</si>
  <si>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</si>
  <si>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</si>
  <si>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</si>
  <si>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</si>
  <si>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</si>
  <si>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</si>
  <si>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</si>
  <si>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</si>
  <si>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</si>
  <si>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</si>
  <si>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</si>
  <si>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</si>
  <si>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</si>
  <si>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</si>
  <si>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</si>
  <si>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</si>
  <si>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</si>
  <si>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</si>
  <si>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</si>
  <si>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</si>
  <si>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</si>
  <si>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</si>
  <si>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</si>
  <si>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</si>
  <si>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</si>
  <si>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</si>
  <si>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</si>
  <si>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</si>
  <si>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</si>
  <si>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</si>
  <si>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</si>
  <si>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</si>
  <si>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</si>
  <si>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</si>
  <si>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</si>
  <si>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</si>
  <si>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</si>
  <si>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</si>
  <si>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</si>
  <si>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</si>
  <si>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</si>
  <si>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</si>
  <si>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</si>
  <si>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</si>
  <si>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</si>
  <si>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</si>
  <si>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</si>
  <si>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</si>
  <si>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</si>
  <si>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</si>
  <si>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</si>
  <si>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</si>
  <si>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</si>
  <si>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</si>
  <si>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</si>
  <si>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</si>
  <si>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</si>
  <si>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</si>
  <si>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</si>
  <si>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</si>
  <si>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</si>
  <si>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</si>
  <si>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</si>
  <si>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</si>
  <si>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</si>
  <si>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</si>
  <si>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</si>
  <si>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</si>
  <si>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</si>
  <si>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</si>
  <si>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</si>
  <si>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</si>
  <si>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</si>
  <si>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</si>
  <si>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</si>
  <si>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</si>
  <si>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</si>
  <si>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</si>
  <si>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</si>
  <si>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</si>
  <si>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</si>
  <si>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</si>
  <si>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</si>
  <si>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</si>
  <si>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</si>
  <si>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</si>
  <si>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</si>
  <si>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</si>
  <si>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</si>
  <si>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</si>
  <si>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</si>
  <si>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</si>
  <si>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</si>
  <si>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</si>
  <si>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</si>
  <si>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</si>
  <si>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</si>
  <si>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</si>
  <si>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</si>
  <si>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</si>
  <si>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</si>
  <si>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</si>
  <si>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</si>
  <si>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</si>
  <si>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</si>
  <si>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</si>
  <si>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</si>
  <si>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</si>
  <si>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</si>
  <si>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</si>
  <si>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</si>
  <si>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</si>
  <si>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</si>
  <si>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</si>
  <si>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</si>
  <si>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</si>
  <si>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</si>
  <si>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</si>
  <si>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</si>
  <si>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</si>
  <si>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</si>
  <si>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</si>
  <si>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</si>
  <si>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</si>
  <si>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</si>
  <si>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</si>
  <si>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</si>
  <si>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</si>
  <si>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</si>
  <si>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</si>
  <si>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</si>
  <si>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</si>
  <si>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</si>
  <si>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</si>
  <si>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</si>
  <si>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</si>
  <si>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</si>
  <si>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</si>
  <si>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</si>
  <si>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</si>
  <si>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</si>
  <si>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</si>
  <si>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</si>
  <si>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</si>
  <si>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</si>
  <si>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</si>
  <si>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</si>
  <si>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</si>
  <si>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</si>
  <si>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</si>
  <si>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</si>
  <si>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</si>
  <si>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</si>
  <si>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</si>
  <si>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</si>
  <si>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</si>
  <si>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</si>
  <si>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</si>
  <si>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</si>
  <si>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</si>
  <si>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</si>
  <si>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</si>
  <si>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</si>
  <si>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</si>
  <si>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</si>
  <si>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</si>
  <si>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</si>
  <si>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</si>
  <si>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</si>
  <si>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</si>
  <si>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</si>
  <si>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</si>
  <si>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</si>
  <si>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</si>
  <si>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</si>
  <si>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</si>
  <si>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</si>
  <si>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</si>
  <si>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</si>
  <si>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</si>
  <si>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</si>
  <si>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</si>
  <si>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</si>
  <si>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</si>
  <si>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</si>
  <si>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</si>
  <si>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</si>
  <si>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</si>
  <si>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</si>
  <si>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</si>
  <si>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</si>
  <si>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</si>
  <si>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</si>
  <si>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</si>
  <si>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</si>
  <si>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</si>
  <si>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</si>
  <si>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</si>
  <si>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</si>
  <si>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</si>
  <si>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</si>
  <si>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</si>
  <si>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</si>
  <si>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</si>
  <si>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</si>
  <si>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</si>
  <si>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</si>
  <si>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</si>
  <si>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</si>
  <si>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</si>
  <si>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</si>
  <si>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</si>
  <si>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</si>
  <si>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</si>
  <si>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</si>
  <si>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</si>
  <si>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</si>
  <si>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</si>
  <si>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</si>
  <si>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</si>
  <si>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</si>
  <si>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</si>
  <si>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</si>
  <si>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</si>
  <si>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</si>
  <si>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</si>
  <si>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</si>
  <si>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</si>
  <si>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</si>
  <si>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</si>
  <si>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</si>
  <si>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</si>
  <si>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</si>
  <si>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</si>
  <si>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</si>
  <si>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</si>
  <si>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</si>
  <si>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</si>
  <si>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</si>
  <si>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</si>
  <si>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</si>
  <si>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</si>
  <si>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</si>
  <si>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</si>
  <si>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</si>
  <si>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</si>
  <si>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</si>
  <si>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</si>
  <si>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</si>
  <si>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</si>
  <si>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</si>
  <si>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</si>
  <si>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</si>
  <si>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</si>
  <si>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</si>
  <si>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</si>
  <si>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</si>
  <si>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</si>
  <si>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</si>
  <si>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</si>
  <si>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</si>
  <si>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</si>
  <si>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</si>
  <si>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</si>
  <si>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</si>
  <si>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</si>
  <si>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</si>
  <si>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</si>
  <si>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</si>
  <si>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</si>
  <si>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</si>
  <si>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</si>
  <si>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</si>
  <si>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</si>
  <si>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</si>
  <si>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</si>
  <si>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</si>
  <si>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</si>
  <si>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</si>
  <si>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</si>
  <si>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</si>
  <si>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</si>
  <si>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</si>
  <si>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</si>
  <si>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</si>
  <si>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</si>
  <si>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</si>
  <si>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</si>
  <si>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</si>
  <si>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</si>
  <si>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</si>
  <si>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</si>
  <si>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</si>
  <si>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</si>
  <si>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</si>
  <si>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</si>
  <si>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</si>
  <si>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</si>
  <si>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</si>
  <si>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</si>
  <si>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</si>
  <si>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</si>
  <si>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</si>
  <si>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</si>
  <si>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</si>
  <si>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</si>
  <si>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</si>
  <si>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</si>
  <si>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</si>
  <si>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</si>
  <si>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</si>
  <si>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</si>
  <si>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</si>
  <si>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</si>
  <si>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</si>
  <si>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</si>
  <si>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</si>
  <si>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</si>
  <si>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</si>
  <si>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</si>
  <si>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</si>
  <si>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</si>
  <si>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</si>
  <si>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</si>
  <si>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</si>
  <si>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</si>
  <si>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</si>
  <si>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</si>
  <si>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</si>
  <si>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</si>
  <si>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</si>
  <si>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</si>
  <si>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</si>
  <si>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</si>
  <si>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</si>
  <si>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</si>
  <si>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</si>
  <si>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</si>
  <si>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</si>
  <si>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</si>
  <si>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</si>
  <si>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</si>
  <si>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</si>
  <si>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</si>
  <si>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</si>
  <si>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</si>
  <si>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</si>
  <si>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</si>
  <si>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</si>
  <si>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</si>
  <si>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</si>
  <si>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</si>
  <si>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</si>
  <si>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</si>
  <si>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</si>
  <si>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</si>
  <si>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</si>
  <si>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</si>
  <si>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</si>
  <si>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</si>
  <si>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</si>
  <si>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</si>
  <si>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</si>
  <si>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</si>
  <si>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</si>
  <si>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</si>
  <si>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</si>
  <si>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</si>
  <si>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</si>
  <si>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</si>
  <si>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</si>
  <si>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</si>
  <si>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</si>
  <si>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</si>
  <si>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</si>
  <si>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</si>
  <si>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</si>
  <si>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</si>
  <si>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</si>
  <si>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</si>
  <si>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</si>
  <si>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</si>
  <si>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</si>
  <si>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</si>
  <si>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</si>
  <si>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</si>
  <si>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</si>
  <si>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</si>
  <si>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</si>
  <si>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</si>
  <si>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</si>
  <si>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</si>
  <si>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</si>
  <si>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</si>
  <si>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</si>
  <si>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</si>
  <si>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</si>
  <si>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</si>
  <si>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</si>
  <si>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</si>
  <si>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</si>
  <si>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</si>
  <si>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</si>
  <si>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</si>
  <si>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</si>
  <si>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</si>
  <si>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</si>
  <si>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</si>
  <si>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</si>
  <si>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</si>
  <si>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</si>
  <si>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</si>
  <si>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</si>
  <si>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</si>
  <si>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</si>
  <si>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</si>
  <si>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</si>
  <si>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</si>
  <si>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</si>
  <si>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</si>
  <si>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</si>
  <si>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</si>
  <si>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</si>
  <si>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</si>
  <si>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</si>
  <si>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</si>
  <si>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</si>
  <si>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</si>
  <si>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</si>
  <si>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</si>
  <si>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</si>
  <si>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</si>
  <si>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</si>
  <si>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</si>
  <si>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</si>
  <si>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</si>
  <si>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</si>
  <si>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</si>
  <si>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</si>
  <si>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</si>
  <si>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</si>
  <si>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</si>
  <si>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</si>
  <si>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</si>
  <si>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</si>
  <si>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</si>
  <si>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</si>
  <si>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</si>
  <si>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</si>
  <si>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</si>
  <si>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</si>
  <si>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</si>
  <si>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</si>
  <si>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</si>
  <si>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</si>
  <si>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</si>
  <si>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</si>
  <si>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</si>
  <si>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</si>
  <si>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</si>
  <si>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</si>
  <si>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</si>
  <si>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</si>
  <si>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</si>
  <si>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</si>
  <si>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</si>
  <si>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</si>
  <si>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</si>
  <si>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</si>
  <si>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</si>
  <si>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</si>
  <si>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</si>
  <si>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</si>
  <si>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</si>
  <si>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</si>
  <si>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</si>
  <si>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</si>
  <si>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</si>
  <si>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</si>
  <si>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</si>
  <si>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</si>
  <si>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</si>
  <si>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</si>
  <si>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</si>
  <si>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</si>
  <si>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</si>
  <si>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</si>
  <si>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</si>
  <si>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</si>
  <si>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</si>
  <si>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</si>
  <si>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</si>
  <si>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</si>
  <si>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</si>
  <si>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</si>
  <si>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</si>
  <si>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</si>
  <si>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</si>
  <si>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</si>
  <si>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</si>
  <si>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</si>
  <si>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</si>
  <si>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</si>
  <si>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</si>
  <si>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</si>
  <si>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</si>
  <si>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</si>
  <si>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</si>
  <si>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</si>
  <si>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</si>
  <si>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</si>
  <si>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</si>
  <si>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</si>
  <si>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</si>
  <si>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</si>
  <si>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</si>
  <si>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</si>
  <si>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</si>
  <si>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</si>
  <si>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</si>
  <si>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</si>
  <si>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</si>
  <si>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</si>
  <si>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</si>
  <si>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</si>
  <si>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</si>
  <si>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</si>
  <si>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</si>
  <si>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</si>
  <si>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</si>
  <si>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</si>
  <si>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</si>
  <si>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</si>
  <si>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</si>
  <si>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</si>
  <si>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</si>
  <si>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</si>
  <si>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</si>
  <si>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</si>
  <si>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</si>
  <si>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</si>
  <si>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</si>
  <si>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</si>
  <si>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</si>
  <si>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</si>
  <si>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</si>
  <si>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</si>
  <si>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</si>
  <si>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</si>
  <si>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</si>
  <si>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</si>
  <si>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</si>
  <si>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</si>
  <si>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</si>
  <si>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</si>
  <si>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</si>
  <si>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</si>
  <si>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</si>
  <si>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</si>
  <si>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</si>
  <si>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</si>
  <si>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</si>
  <si>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</si>
  <si>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</si>
  <si>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</si>
  <si>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</si>
  <si>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</si>
  <si>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</si>
  <si>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</si>
  <si>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</si>
  <si>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</si>
  <si>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</si>
  <si>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</si>
  <si>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</si>
  <si>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</si>
  <si>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</si>
  <si>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</si>
  <si>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</si>
  <si>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</si>
  <si>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</si>
  <si>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</si>
  <si>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</si>
  <si>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</si>
  <si>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</si>
  <si>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</si>
  <si>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</si>
  <si>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</si>
  <si>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</si>
  <si>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</si>
  <si>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</si>
  <si>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</si>
  <si>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</si>
  <si>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</si>
  <si>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</si>
  <si>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</si>
  <si>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</si>
  <si>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</si>
  <si>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</si>
  <si>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</si>
  <si>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</si>
  <si>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</si>
  <si>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</si>
  <si>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</si>
  <si>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</si>
  <si>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</si>
  <si>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</si>
  <si>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</si>
  <si>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</si>
  <si>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</si>
  <si>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</si>
  <si>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</si>
  <si>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</si>
  <si>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</si>
  <si>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</si>
  <si>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</si>
  <si>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</si>
  <si>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</si>
  <si>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</si>
  <si>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</si>
  <si>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</si>
  <si>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</si>
  <si>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</si>
  <si>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</si>
  <si>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</si>
  <si>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</si>
  <si>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</si>
  <si>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</si>
  <si>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</si>
  <si>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</si>
  <si>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</si>
  <si>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</si>
  <si>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</si>
  <si>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</si>
  <si>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</si>
  <si>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</si>
  <si>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</si>
  <si>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</si>
  <si>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</si>
  <si>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</si>
  <si>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</si>
  <si>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</si>
  <si>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</si>
  <si>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</si>
  <si>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</si>
  <si>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</si>
  <si>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</si>
  <si>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</si>
  <si>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</si>
  <si>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</si>
  <si>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</si>
  <si>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</si>
  <si>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</si>
  <si>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</si>
  <si>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</si>
  <si>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</si>
  <si>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</si>
  <si>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</si>
  <si>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</si>
  <si>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</si>
  <si>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</si>
  <si>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</si>
  <si>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</si>
  <si>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</si>
  <si>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</si>
  <si>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</si>
  <si>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</si>
  <si>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</si>
  <si>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</si>
  <si>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</si>
  <si>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</si>
  <si>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</si>
  <si>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</si>
  <si>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</si>
  <si>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</si>
  <si>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</si>
  <si>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</si>
  <si>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</si>
  <si>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</si>
  <si>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</si>
  <si>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</si>
  <si>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</si>
  <si>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</si>
  <si>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</si>
  <si>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</si>
  <si>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</si>
  <si>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</si>
  <si>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</si>
  <si>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</si>
  <si>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</si>
  <si>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</si>
  <si>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</si>
  <si>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</si>
  <si>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</si>
  <si>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</si>
  <si>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</si>
  <si>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</si>
  <si>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</si>
  <si>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</si>
  <si>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</si>
  <si>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</si>
  <si>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</si>
  <si>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</si>
  <si>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</si>
  <si>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</si>
  <si>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</si>
  <si>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</si>
  <si>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</si>
  <si>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</si>
  <si>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</si>
  <si>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</si>
  <si>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</si>
  <si>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</si>
  <si>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</si>
  <si>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</si>
  <si>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</si>
  <si>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</si>
  <si>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</si>
  <si>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</si>
  <si>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</si>
  <si>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</si>
  <si>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</si>
  <si>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</si>
  <si>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</si>
  <si>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</si>
  <si>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</si>
  <si>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</si>
  <si>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</si>
  <si>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</si>
  <si>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</si>
  <si>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</si>
  <si>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</si>
  <si>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</si>
  <si>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</si>
  <si>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</si>
  <si>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</si>
  <si>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</si>
  <si>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</si>
  <si>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</si>
  <si>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</si>
  <si>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</si>
  <si>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</si>
  <si>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</si>
  <si>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</si>
  <si>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</si>
  <si>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</si>
  <si>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</si>
  <si>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</si>
  <si>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</si>
  <si>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</si>
  <si>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</si>
  <si>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</si>
  <si>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</si>
  <si>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</si>
  <si>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</si>
  <si>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</si>
  <si>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</si>
  <si>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</si>
  <si>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</si>
  <si>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</si>
  <si>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</si>
  <si>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</si>
  <si>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</si>
  <si>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</si>
  <si>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</si>
  <si>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</si>
  <si>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</si>
  <si>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</si>
  <si>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</si>
  <si>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</si>
  <si>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</si>
  <si>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</si>
  <si>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</si>
  <si>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</si>
  <si>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</si>
  <si>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</si>
  <si>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</si>
  <si>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</si>
  <si>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</si>
  <si>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</si>
  <si>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</si>
  <si>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</si>
  <si>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</si>
  <si>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</si>
  <si>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</si>
  <si>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</si>
  <si>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</si>
  <si>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</si>
  <si>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</si>
  <si>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</si>
  <si>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</si>
  <si>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</si>
  <si>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</si>
  <si>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</si>
  <si>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</si>
  <si>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</si>
  <si>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</si>
  <si>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</si>
  <si>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</si>
  <si>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</si>
  <si>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</si>
  <si>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</si>
  <si>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</si>
  <si>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</si>
  <si>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</si>
  <si>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</si>
  <si>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</si>
  <si>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</si>
  <si>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</si>
  <si>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</si>
  <si>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</si>
  <si>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</si>
  <si>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</si>
  <si>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</si>
  <si>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</si>
  <si>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</si>
  <si>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</si>
  <si>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</si>
  <si>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</si>
  <si>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</si>
  <si>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</si>
  <si>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</si>
  <si>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</si>
  <si>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</si>
  <si>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</si>
  <si>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</si>
  <si>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</si>
  <si>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</si>
  <si>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</si>
  <si>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</si>
  <si>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</si>
  <si>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</si>
  <si>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</si>
  <si>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</si>
  <si>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</si>
  <si>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</si>
  <si>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</si>
  <si>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</si>
  <si>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</si>
  <si>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</si>
  <si>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</si>
  <si>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</si>
  <si>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</si>
  <si>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</si>
  <si>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</si>
  <si>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</si>
  <si>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</si>
  <si>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</si>
  <si>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</si>
  <si>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</si>
  <si>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</si>
  <si>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</si>
  <si>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</si>
  <si>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</si>
  <si>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</si>
  <si>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</si>
  <si>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</si>
  <si>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</si>
  <si>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</si>
  <si>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</si>
  <si>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</si>
  <si>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</si>
  <si>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</si>
  <si>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</si>
  <si>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</si>
  <si>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</si>
  <si>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</si>
  <si>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</si>
  <si>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</si>
  <si>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</si>
  <si>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</si>
  <si>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</si>
  <si>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</si>
  <si>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</si>
  <si>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</si>
  <si>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</si>
  <si>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</si>
  <si>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</si>
  <si>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</si>
  <si>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</si>
  <si>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</si>
  <si>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</si>
  <si>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</si>
  <si>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</si>
  <si>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</si>
  <si>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</si>
  <si>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</si>
  <si>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</si>
  <si>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</si>
  <si>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</si>
  <si>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</si>
  <si>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</si>
  <si>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</si>
  <si>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</si>
  <si>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</si>
  <si>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</si>
  <si>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</si>
  <si>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</si>
  <si>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</si>
  <si>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</si>
  <si>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</si>
  <si>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</si>
  <si>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</si>
  <si>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</si>
  <si>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</si>
  <si>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</si>
  <si>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</si>
  <si>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</si>
  <si>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</si>
  <si>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</si>
  <si>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</si>
  <si>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</si>
  <si>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</si>
  <si>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</si>
  <si>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</si>
  <si>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</si>
  <si>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</si>
  <si>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</si>
  <si>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</si>
  <si>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</si>
  <si>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</si>
  <si>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</si>
  <si>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</si>
  <si>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</si>
  <si>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</si>
  <si>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</si>
  <si>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</si>
  <si>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</si>
  <si>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</si>
  <si>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</si>
  <si>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</si>
  <si>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</si>
  <si>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</si>
  <si>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</si>
  <si>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</si>
  <si>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</si>
  <si>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</si>
  <si>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</si>
  <si>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</si>
  <si>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</si>
  <si>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</si>
  <si>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</si>
  <si>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</si>
  <si>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</si>
  <si>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</si>
  <si>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</si>
  <si>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</si>
  <si>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</si>
  <si>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</si>
  <si>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</si>
  <si>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</si>
  <si>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</si>
  <si>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</si>
  <si>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</si>
  <si>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</si>
  <si>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</si>
  <si>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</si>
  <si>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</si>
  <si>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</si>
  <si>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</si>
  <si>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</si>
  <si>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</si>
  <si>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</si>
  <si>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</si>
  <si>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</si>
  <si>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</si>
  <si>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</si>
  <si>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</si>
  <si>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</si>
  <si>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</si>
  <si>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</si>
  <si>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</si>
  <si>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</si>
  <si>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</si>
  <si>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</si>
  <si>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</si>
  <si>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</si>
  <si>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</si>
  <si>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</si>
  <si>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</si>
  <si>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</si>
  <si>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</si>
  <si>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</si>
  <si>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</si>
  <si>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</si>
  <si>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</si>
  <si>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</si>
  <si>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</si>
  <si>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</si>
  <si>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</si>
  <si>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</si>
  <si>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</si>
  <si>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</si>
  <si>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</si>
  <si>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</si>
  <si>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</si>
  <si>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</si>
  <si>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</si>
  <si>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</si>
  <si>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</si>
  <si>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</si>
  <si>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</si>
  <si>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</si>
  <si>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</si>
  <si>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</si>
  <si>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</si>
  <si>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</si>
  <si>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</si>
  <si>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</si>
  <si>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</si>
  <si>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</si>
  <si>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</si>
  <si>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</si>
  <si>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</si>
  <si>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</si>
  <si>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</si>
  <si>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</si>
  <si>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</si>
  <si>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</si>
  <si>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</si>
  <si>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</si>
  <si>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</si>
  <si>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</si>
  <si>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</si>
  <si>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</si>
  <si>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</si>
  <si>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</si>
  <si>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</si>
  <si>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</si>
  <si>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</si>
  <si>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</si>
  <si>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</si>
  <si>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</si>
  <si>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</si>
  <si>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</si>
  <si>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</si>
  <si>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</si>
  <si>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</si>
  <si>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</si>
  <si>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</si>
  <si>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</si>
  <si>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</si>
  <si>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</si>
  <si>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</si>
  <si>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</si>
  <si>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</si>
  <si>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</si>
  <si>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</si>
  <si>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</si>
  <si>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</si>
  <si>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</si>
  <si>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</si>
  <si>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</si>
  <si>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</si>
  <si>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</si>
  <si>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</si>
  <si>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</si>
  <si>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</si>
  <si>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</si>
  <si>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</si>
  <si>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</si>
  <si>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</si>
  <si>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</si>
  <si>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</si>
  <si>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</si>
  <si>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</si>
  <si>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</si>
  <si>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</si>
  <si>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</si>
  <si>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</si>
  <si>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</si>
  <si>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</si>
  <si>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</si>
  <si>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</si>
  <si>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</si>
  <si>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</si>
  <si>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</si>
  <si>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</si>
  <si>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</si>
  <si>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</si>
  <si>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</si>
  <si>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</si>
  <si>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</si>
  <si>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</si>
  <si>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</si>
  <si>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</si>
  <si>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</si>
  <si>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</si>
  <si>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</si>
  <si>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</si>
  <si>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</si>
  <si>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</si>
  <si>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</si>
  <si>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</si>
  <si>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</si>
  <si>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</si>
  <si>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</si>
  <si>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</si>
  <si>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</si>
  <si>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</si>
  <si>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</si>
  <si>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</si>
  <si>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</si>
  <si>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</si>
  <si>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</si>
  <si>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</si>
  <si>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</si>
  <si>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</si>
  <si>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</si>
  <si>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</si>
  <si>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</si>
  <si>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</si>
  <si>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</si>
  <si>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</si>
  <si>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</si>
  <si>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</si>
  <si>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</si>
  <si>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</si>
  <si>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</si>
  <si>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</si>
  <si>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</si>
  <si>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</si>
  <si>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</si>
  <si>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</si>
  <si>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</si>
  <si>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</si>
  <si>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</si>
  <si>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</si>
  <si>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</si>
  <si>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</si>
  <si>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</si>
  <si>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</si>
  <si>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</si>
  <si>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</si>
  <si>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</si>
  <si>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</si>
  <si>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</si>
  <si>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</si>
  <si>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</si>
  <si>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</si>
  <si>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</si>
  <si>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</si>
  <si>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</si>
  <si>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</si>
  <si>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</si>
  <si>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</si>
  <si>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</si>
  <si>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</si>
  <si>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</si>
  <si>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</si>
  <si>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</si>
  <si>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</si>
  <si>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</si>
  <si>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</si>
  <si>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</si>
  <si>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</si>
  <si>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</si>
  <si>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</si>
  <si>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</si>
  <si>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</si>
  <si>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</si>
  <si>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</si>
  <si>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</si>
  <si>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</si>
  <si>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</si>
  <si>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</si>
  <si>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</si>
  <si>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</si>
  <si>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</si>
  <si>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</si>
  <si>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</si>
  <si>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</si>
  <si>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</si>
  <si>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</si>
  <si>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</si>
  <si>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</si>
  <si>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</si>
  <si>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</si>
  <si>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</si>
  <si>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</si>
  <si>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</si>
  <si>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</si>
  <si>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</si>
  <si>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</si>
  <si>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</si>
  <si>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</si>
  <si>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</si>
  <si>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</si>
  <si>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</si>
  <si>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</si>
  <si>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</si>
  <si>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</si>
  <si>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</si>
  <si>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</si>
  <si>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</si>
  <si>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</si>
  <si>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</si>
  <si>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</si>
  <si>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</si>
  <si>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</si>
  <si>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</si>
  <si>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</si>
  <si>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</si>
  <si>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</si>
  <si>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</si>
  <si>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</si>
  <si>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</si>
  <si>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</si>
  <si>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</si>
  <si>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</si>
  <si>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</si>
  <si>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</si>
  <si>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</si>
  <si>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</si>
  <si>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</si>
  <si>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</si>
  <si>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</si>
  <si>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</si>
  <si>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</si>
  <si>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</si>
  <si>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</si>
  <si>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</si>
  <si>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</si>
  <si>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</si>
  <si>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</si>
  <si>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</si>
  <si>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</si>
  <si>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</si>
  <si>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</si>
  <si>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</si>
  <si>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</si>
  <si>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</si>
  <si>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</si>
  <si>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</si>
  <si>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</si>
  <si>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</si>
  <si>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</si>
  <si>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</si>
  <si>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</si>
  <si>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</si>
  <si>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</si>
  <si>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</si>
  <si>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</si>
  <si>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</si>
  <si>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</si>
  <si>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</si>
  <si>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</si>
  <si>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</si>
  <si>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</si>
  <si>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</si>
  <si>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</si>
  <si>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</si>
  <si>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</si>
  <si>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</si>
  <si>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</si>
  <si>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</si>
  <si>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</si>
  <si>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</si>
  <si>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</si>
  <si>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</si>
  <si>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</si>
  <si>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</si>
  <si>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</si>
  <si>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</si>
  <si>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</si>
  <si>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</si>
  <si>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</si>
  <si>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</si>
  <si>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</si>
  <si>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</si>
  <si>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</si>
  <si>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</si>
  <si>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</si>
  <si>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</si>
  <si>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</si>
  <si>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</si>
  <si>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</si>
  <si>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</si>
  <si>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</si>
  <si>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</si>
  <si>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</si>
  <si>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</si>
  <si>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</si>
  <si>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</si>
  <si>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</si>
  <si>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</si>
  <si>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</si>
  <si>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</si>
  <si>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</si>
  <si>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</si>
  <si>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</si>
  <si>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</si>
  <si>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</si>
  <si>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</si>
  <si>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</si>
  <si>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</si>
  <si>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</si>
  <si>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</si>
  <si>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</si>
  <si>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</si>
  <si>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</si>
  <si>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</si>
  <si>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</si>
  <si>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</si>
  <si>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</si>
  <si>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</si>
  <si>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</si>
  <si>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</si>
  <si>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</si>
  <si>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</si>
  <si>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</si>
  <si>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</si>
  <si>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</si>
  <si>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</si>
  <si>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</si>
  <si>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</si>
  <si>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</si>
  <si>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</si>
  <si>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</si>
  <si>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</si>
  <si>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</si>
  <si>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</si>
  <si>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</si>
  <si>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</si>
  <si>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</si>
  <si>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</si>
  <si>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</si>
  <si>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</si>
  <si>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</si>
  <si>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</si>
  <si>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</si>
  <si>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</si>
  <si>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</si>
  <si>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</si>
  <si>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</si>
  <si>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</si>
  <si>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</si>
  <si>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</si>
  <si>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</si>
  <si>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</si>
  <si>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</si>
  <si>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</si>
  <si>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</si>
  <si>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</si>
  <si>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</si>
  <si>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</si>
  <si>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</si>
  <si>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</si>
  <si>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</si>
  <si>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</si>
  <si>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</si>
  <si>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</si>
  <si>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</si>
  <si>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</si>
  <si>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</si>
  <si>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</si>
  <si>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</si>
  <si>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</si>
  <si>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</si>
  <si>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</si>
  <si>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</si>
  <si>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</si>
  <si>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</si>
  <si>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</si>
  <si>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</si>
  <si>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</si>
  <si>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</si>
  <si>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</si>
  <si>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</si>
  <si>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</si>
  <si>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</si>
  <si>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</si>
  <si>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</si>
  <si>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</si>
  <si>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</si>
  <si>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</si>
  <si>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</si>
  <si>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</si>
  <si>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</si>
  <si>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</si>
  <si>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</si>
  <si>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</si>
  <si>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</si>
  <si>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</si>
  <si>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</si>
  <si>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</si>
  <si>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</si>
  <si>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</si>
  <si>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</si>
  <si>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</si>
  <si>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</si>
  <si>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</si>
  <si>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</si>
  <si>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</si>
  <si>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</si>
  <si>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</si>
  <si>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</si>
  <si>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</si>
  <si>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</si>
  <si>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</si>
  <si>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</si>
  <si>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</si>
  <si>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</si>
  <si>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</si>
  <si>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</si>
  <si>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</si>
  <si>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</si>
  <si>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</si>
  <si>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</si>
  <si>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</si>
  <si>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</si>
  <si>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</si>
  <si>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</si>
  <si>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</si>
  <si>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</si>
  <si>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</si>
  <si>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</si>
  <si>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</si>
  <si>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</si>
  <si>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</si>
  <si>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</si>
  <si>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</si>
  <si>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</si>
  <si>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</si>
  <si>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</si>
  <si>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</si>
  <si>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</si>
  <si>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</si>
  <si>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</si>
  <si>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</si>
  <si>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</si>
  <si>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</si>
  <si>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</si>
  <si>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</si>
  <si>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</si>
  <si>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</si>
  <si>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</si>
  <si>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</si>
  <si>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</si>
  <si>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</si>
  <si>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</si>
  <si>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</si>
  <si>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</si>
  <si>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</si>
  <si>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</si>
  <si>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</si>
  <si>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</si>
  <si>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</si>
  <si>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</si>
  <si>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</si>
  <si>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</si>
  <si>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</si>
  <si>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</si>
  <si>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</si>
  <si>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</si>
  <si>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</si>
  <si>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</si>
  <si>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</si>
  <si>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</si>
  <si>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</si>
  <si>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</si>
  <si>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</si>
  <si>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</si>
  <si>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</si>
  <si>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</si>
  <si>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</si>
  <si>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</si>
  <si>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</si>
  <si>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</si>
  <si>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</si>
  <si>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</si>
  <si>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</si>
  <si>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</si>
  <si>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</si>
  <si>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</si>
  <si>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</si>
  <si>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</si>
  <si>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</si>
  <si>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</si>
  <si>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</si>
  <si>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</si>
  <si>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</si>
  <si>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</si>
  <si>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</si>
  <si>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</si>
  <si>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</si>
  <si>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</si>
  <si>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</si>
  <si>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</si>
  <si>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</si>
  <si>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</si>
  <si>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</si>
  <si>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</si>
  <si>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</si>
  <si>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</si>
  <si>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</si>
  <si>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</si>
  <si>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</si>
  <si>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</si>
  <si>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</si>
  <si>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</si>
  <si>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</si>
  <si>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</si>
  <si>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</si>
  <si>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</si>
  <si>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</si>
  <si>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</si>
  <si>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</si>
  <si>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</si>
  <si>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</si>
  <si>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</si>
  <si>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</si>
  <si>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</si>
  <si>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</si>
  <si>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</si>
  <si>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</si>
  <si>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</si>
  <si>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</si>
  <si>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</si>
  <si>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</si>
  <si>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</si>
  <si>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</si>
  <si>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</si>
  <si>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</si>
  <si>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</si>
  <si>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</si>
  <si>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</si>
  <si>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</si>
  <si>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</si>
  <si>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</si>
  <si>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</si>
  <si>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</si>
  <si>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</si>
  <si>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</si>
  <si>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</si>
  <si>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</si>
  <si>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</si>
  <si>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</si>
  <si>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</si>
  <si>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</si>
  <si>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</si>
  <si>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</si>
  <si>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</si>
  <si>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</si>
  <si>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</si>
  <si>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</si>
  <si>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</si>
  <si>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</si>
  <si>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</si>
  <si>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</si>
  <si>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</si>
  <si>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</si>
  <si>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</si>
  <si>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</si>
  <si>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</si>
  <si>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</si>
  <si>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</si>
  <si>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</si>
  <si>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</si>
  <si>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</si>
  <si>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</si>
  <si>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</si>
  <si>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</si>
  <si>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</si>
  <si>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</si>
  <si>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</si>
  <si>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</si>
  <si>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</si>
  <si>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</si>
  <si>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</si>
  <si>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</si>
  <si>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</si>
  <si>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</si>
  <si>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</si>
  <si>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</si>
  <si>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</si>
  <si>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</si>
  <si>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</si>
  <si>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</si>
  <si>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</si>
  <si>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</si>
  <si>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</si>
  <si>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</si>
  <si>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</si>
  <si>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</si>
  <si>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</si>
  <si>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</si>
  <si>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</si>
  <si>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</si>
  <si>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</si>
  <si>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</si>
  <si>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</si>
  <si>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</si>
  <si>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</si>
  <si>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</si>
  <si>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</si>
  <si>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</si>
  <si>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</si>
  <si>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</si>
  <si>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</si>
  <si>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</si>
  <si>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</si>
  <si>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</si>
  <si>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</si>
  <si>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</si>
  <si>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</si>
  <si>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</si>
  <si>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</si>
  <si>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</si>
  <si>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</si>
  <si>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</si>
  <si>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</si>
  <si>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</si>
  <si>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</si>
  <si>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</si>
  <si>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</si>
  <si>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</si>
  <si>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</si>
  <si>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</si>
  <si>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</si>
  <si>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</si>
  <si>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</si>
  <si>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</si>
  <si>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</si>
  <si>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</si>
  <si>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</si>
  <si>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</si>
  <si>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</si>
  <si>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</si>
  <si>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</si>
  <si>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</si>
  <si>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</si>
  <si>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</si>
  <si>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</si>
  <si>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</si>
  <si>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</si>
  <si>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</si>
  <si>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</si>
  <si>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</si>
  <si>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</si>
  <si>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</si>
  <si>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</si>
  <si>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</si>
  <si>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</si>
  <si>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</si>
  <si>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</si>
  <si>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</si>
  <si>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</si>
  <si>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</si>
  <si>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</si>
  <si>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</si>
  <si>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</si>
  <si>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</si>
  <si>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</si>
  <si>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</si>
  <si>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</si>
  <si>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</si>
  <si>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</si>
  <si>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</si>
  <si>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</si>
  <si>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</si>
  <si>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</si>
  <si>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</si>
  <si>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</si>
  <si>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</si>
  <si>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</si>
  <si>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</si>
  <si>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</si>
  <si>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</si>
  <si>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</si>
  <si>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</si>
  <si>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</si>
  <si>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</si>
  <si>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</si>
  <si>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</si>
  <si>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</si>
  <si>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</si>
  <si>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</si>
  <si>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</si>
  <si>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</si>
  <si>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</si>
  <si>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</si>
  <si>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</si>
  <si>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</si>
  <si>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</si>
  <si>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</si>
  <si>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</si>
  <si>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</si>
  <si>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</si>
  <si>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</si>
  <si>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</si>
  <si>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</si>
  <si>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</si>
  <si>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</si>
  <si>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</si>
  <si>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</si>
  <si>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</si>
  <si>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</si>
  <si>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</si>
  <si>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</si>
  <si>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</si>
  <si>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</si>
  <si>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</si>
  <si>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</si>
  <si>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</si>
  <si>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</si>
  <si>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</si>
  <si>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</si>
  <si>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</si>
  <si>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</si>
  <si>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</si>
  <si>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</si>
  <si>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</si>
  <si>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</si>
  <si>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</si>
  <si>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</si>
  <si>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</si>
  <si>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</si>
  <si>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</si>
  <si>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</si>
  <si>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</si>
  <si>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</si>
  <si>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</si>
  <si>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</si>
  <si>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</si>
  <si>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</si>
  <si>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</si>
  <si>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</si>
  <si>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</si>
  <si>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</si>
  <si>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</si>
  <si>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</si>
  <si>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</si>
  <si>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</si>
  <si>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</si>
  <si>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</si>
  <si>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</si>
  <si>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</si>
  <si>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</si>
  <si>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</si>
  <si>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</si>
  <si>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</si>
  <si>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</si>
  <si>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</si>
  <si>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</si>
  <si>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</si>
  <si>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</si>
  <si>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</si>
  <si>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</si>
  <si>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</si>
  <si>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</si>
  <si>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</si>
  <si>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</si>
  <si>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</si>
  <si>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</si>
  <si>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</si>
  <si>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</si>
  <si>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</si>
  <si>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</si>
  <si>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</si>
  <si>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</si>
  <si>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</si>
  <si>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</si>
  <si>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</si>
  <si>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</si>
  <si>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</si>
  <si>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</si>
  <si>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</si>
  <si>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</si>
  <si>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</si>
  <si>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</si>
  <si>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</si>
  <si>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</si>
  <si>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</si>
  <si>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</si>
  <si>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</si>
  <si>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</si>
  <si>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</si>
  <si>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</si>
  <si>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</si>
  <si>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</si>
  <si>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</si>
  <si>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</si>
  <si>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</si>
  <si>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</si>
  <si>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</si>
  <si>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</si>
  <si>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</si>
  <si>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</si>
  <si>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</si>
  <si>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</si>
  <si>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</si>
  <si>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</si>
  <si>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</si>
  <si>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</si>
  <si>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</si>
  <si>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</si>
  <si>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</si>
  <si>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</si>
  <si>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</si>
  <si>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</si>
  <si>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</si>
  <si>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</si>
  <si>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</si>
  <si>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</si>
  <si>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</si>
  <si>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</si>
  <si>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</si>
  <si>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</si>
  <si>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</si>
  <si>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</si>
  <si>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</si>
  <si>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</si>
  <si>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</si>
  <si>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</si>
  <si>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</si>
  <si>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</si>
  <si>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</si>
  <si>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</si>
  <si>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</si>
  <si>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</si>
  <si>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</si>
  <si>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</si>
  <si>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</si>
  <si>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</si>
  <si>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</si>
  <si>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</si>
  <si>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</si>
  <si>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</si>
  <si>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</si>
  <si>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</si>
  <si>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</si>
  <si>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</si>
  <si>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</si>
  <si>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</si>
  <si>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</si>
  <si>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</si>
  <si>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</si>
  <si>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</si>
  <si>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</si>
  <si>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</si>
  <si>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</si>
  <si>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</si>
  <si>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</si>
  <si>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</si>
  <si>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</si>
  <si>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</si>
  <si>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</si>
  <si>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</si>
  <si>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</si>
  <si>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</si>
  <si>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</si>
  <si>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</si>
  <si>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</si>
  <si>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</si>
  <si>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</si>
  <si>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</si>
  <si>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</si>
  <si>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</si>
  <si>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</si>
  <si>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</si>
  <si>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</si>
  <si>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</si>
  <si>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</si>
  <si>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</si>
  <si>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</si>
  <si>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</si>
  <si>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</si>
  <si>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</si>
  <si>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</si>
  <si>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</si>
  <si>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</si>
  <si>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</si>
  <si>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</si>
  <si>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</si>
  <si>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</si>
  <si>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</si>
  <si>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</si>
  <si>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</si>
  <si>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</si>
  <si>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</si>
  <si>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</si>
  <si>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</si>
  <si>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</si>
  <si>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</si>
  <si>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</si>
  <si>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</si>
  <si>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</si>
  <si>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</si>
  <si>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</si>
  <si>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</si>
  <si>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</si>
  <si>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</si>
  <si>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</si>
  <si>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</si>
  <si>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</si>
  <si>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</si>
  <si>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</si>
  <si>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</si>
  <si>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</si>
  <si>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</si>
  <si>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</si>
  <si>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</si>
  <si>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</si>
  <si>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</si>
  <si>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</si>
  <si>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</si>
  <si>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</si>
  <si>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</si>
  <si>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</si>
  <si>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</si>
  <si>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</si>
  <si>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</si>
  <si>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</si>
  <si>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</si>
  <si>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</si>
  <si>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</si>
  <si>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</si>
  <si>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</si>
  <si>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</si>
  <si>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</si>
  <si>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</si>
  <si>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</si>
  <si>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</si>
  <si>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</si>
  <si>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</si>
  <si>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</si>
  <si>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</si>
  <si>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</si>
  <si>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</si>
  <si>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</si>
  <si>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</si>
  <si>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</si>
  <si>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</si>
  <si>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</si>
  <si>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</si>
  <si>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</si>
  <si>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</si>
  <si>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</si>
  <si>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</si>
  <si>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</si>
  <si>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</si>
  <si>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</si>
  <si>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</si>
  <si>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</si>
  <si>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</si>
  <si>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</si>
  <si>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</si>
  <si>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</si>
  <si>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</si>
  <si>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</si>
  <si>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</si>
  <si>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</si>
  <si>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</si>
  <si>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</si>
  <si>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</si>
  <si>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</si>
  <si>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</si>
  <si>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</si>
  <si>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</si>
  <si>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</si>
  <si>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</si>
  <si>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</si>
  <si>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</si>
  <si>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</si>
  <si>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</si>
  <si>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</si>
  <si>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</si>
  <si>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</si>
  <si>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</si>
  <si>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</si>
  <si>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</si>
  <si>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</si>
  <si>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</si>
  <si>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</si>
  <si>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</si>
  <si>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</si>
  <si>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</si>
  <si>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</si>
  <si>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</si>
  <si>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</si>
  <si>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</si>
  <si>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</si>
  <si>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</si>
  <si>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</si>
  <si>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</si>
  <si>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</si>
  <si>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</si>
  <si>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</si>
  <si>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</si>
  <si>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</si>
  <si>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</si>
  <si>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</si>
  <si>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</si>
  <si>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</si>
  <si>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</si>
  <si>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</si>
  <si>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</si>
  <si>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</si>
  <si>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</si>
  <si>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</si>
  <si>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</si>
  <si>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</si>
  <si>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</si>
  <si>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</si>
  <si>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</si>
  <si>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</si>
  <si>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</si>
  <si>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</si>
  <si>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</si>
  <si>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</si>
  <si>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</si>
  <si>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</si>
  <si>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</si>
  <si>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</si>
  <si>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</si>
  <si>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</si>
  <si>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</si>
  <si>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</si>
  <si>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</si>
  <si>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</si>
  <si>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</si>
  <si>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</si>
  <si>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</si>
  <si>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</si>
  <si>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</si>
  <si>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</si>
  <si>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</si>
  <si>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</si>
  <si>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</si>
  <si>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</si>
  <si>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</si>
  <si>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</si>
  <si>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</si>
  <si>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</si>
  <si>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</si>
  <si>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</si>
  <si>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</si>
  <si>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</si>
  <si>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</si>
  <si>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</si>
  <si>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</si>
  <si>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</si>
  <si>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</si>
  <si>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</si>
  <si>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</si>
  <si>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</si>
  <si>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</si>
  <si>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</si>
  <si>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</si>
  <si>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</si>
  <si>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</si>
  <si>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</si>
  <si>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</si>
  <si>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</si>
  <si>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</si>
  <si>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</si>
  <si>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</si>
  <si>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</si>
  <si>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</si>
  <si>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</si>
  <si>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</si>
  <si>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</si>
  <si>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</si>
  <si>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</si>
  <si>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</si>
  <si>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</si>
  <si>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</si>
  <si>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</si>
  <si>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</si>
  <si>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</si>
  <si>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</si>
  <si>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</si>
  <si>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</si>
  <si>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</si>
  <si>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</si>
  <si>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</si>
  <si>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</si>
  <si>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</si>
  <si>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</si>
  <si>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</si>
  <si>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</si>
  <si>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</si>
  <si>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</si>
  <si>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</si>
  <si>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</si>
  <si>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</si>
  <si>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</si>
  <si>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</si>
  <si>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</si>
  <si>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</si>
  <si>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</si>
  <si>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</si>
  <si>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</si>
  <si>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</si>
  <si>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</si>
  <si>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</si>
  <si>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</si>
  <si>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</si>
  <si>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</si>
  <si>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</si>
  <si>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</si>
  <si>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</si>
  <si>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</si>
  <si>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</si>
  <si>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</si>
  <si>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</si>
  <si>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</si>
  <si>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</si>
  <si>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</si>
  <si>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</si>
  <si>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</si>
  <si>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</si>
  <si>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</si>
  <si>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</si>
  <si>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</si>
  <si>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</si>
  <si>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</si>
  <si>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</si>
  <si>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</si>
  <si>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</si>
  <si>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</si>
  <si>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</si>
  <si>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</si>
  <si>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</si>
  <si>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</si>
  <si>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</si>
  <si>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</si>
  <si>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</si>
  <si>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</si>
  <si>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</si>
  <si>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</si>
  <si>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</si>
  <si>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</si>
  <si>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</si>
  <si>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</si>
  <si>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</si>
  <si>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</si>
  <si>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</si>
  <si>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</si>
  <si>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</si>
  <si>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</si>
  <si>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</si>
  <si>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</si>
  <si>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</si>
  <si>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</si>
  <si>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</si>
  <si>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</si>
  <si>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</si>
  <si>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</si>
  <si>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</si>
  <si>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</si>
  <si>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</si>
  <si>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</si>
  <si>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</si>
  <si>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</si>
  <si>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</si>
  <si>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</si>
  <si>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</si>
  <si>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</si>
  <si>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</si>
  <si>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</si>
  <si>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</si>
  <si>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</si>
  <si>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</si>
  <si>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</si>
  <si>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</si>
  <si>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</si>
  <si>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</si>
  <si>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</si>
  <si>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</si>
  <si>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</si>
  <si>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</si>
  <si>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</si>
  <si>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</si>
  <si>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</si>
  <si>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</si>
  <si>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</si>
  <si>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</si>
  <si>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</si>
  <si>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</si>
  <si>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</si>
  <si>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</si>
  <si>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</si>
  <si>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</si>
  <si>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</si>
  <si>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</si>
  <si>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</si>
  <si>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</si>
  <si>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</si>
  <si>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</si>
  <si>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</si>
  <si>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</si>
  <si>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</si>
  <si>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</si>
  <si>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</si>
  <si>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</si>
  <si>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</si>
  <si>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</si>
  <si>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</si>
  <si>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</si>
  <si>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</si>
  <si>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</si>
  <si>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</si>
  <si>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</si>
  <si>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</si>
  <si>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</si>
  <si>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</si>
  <si>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</si>
  <si>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</si>
  <si>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</si>
  <si>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</si>
  <si>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</si>
  <si>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</si>
  <si>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</si>
  <si>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</si>
  <si>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</si>
  <si>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</si>
  <si>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</si>
  <si>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</si>
  <si>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</si>
  <si>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</si>
  <si>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</si>
  <si>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</si>
  <si>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</si>
  <si>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</si>
  <si>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</si>
  <si>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</si>
  <si>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</si>
  <si>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</si>
  <si>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</si>
  <si>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</si>
  <si>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</si>
  <si>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</si>
  <si>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</si>
  <si>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</si>
  <si>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</si>
  <si>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</si>
  <si>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</si>
  <si>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</si>
  <si>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</si>
  <si>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</si>
  <si>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</si>
  <si>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</si>
  <si>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</si>
  <si>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</si>
  <si>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</si>
  <si>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</si>
  <si>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</si>
  <si>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</si>
  <si>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</si>
  <si>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</si>
  <si>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</si>
  <si>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</si>
  <si>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</si>
  <si>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</si>
  <si>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</si>
  <si>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</si>
  <si>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</si>
  <si>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</si>
  <si>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</si>
  <si>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</si>
  <si>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</si>
  <si>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</si>
  <si>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</si>
  <si>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</si>
  <si>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</si>
  <si>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</si>
  <si>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</si>
  <si>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</si>
  <si>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</si>
  <si>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</si>
  <si>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</si>
  <si>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</si>
  <si>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</si>
  <si>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</si>
  <si>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</si>
  <si>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</si>
  <si>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</si>
  <si>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</si>
  <si>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</si>
  <si>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</si>
  <si>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</si>
  <si>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</si>
  <si>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</si>
  <si>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</si>
  <si>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</si>
  <si>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</si>
  <si>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</si>
  <si>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</si>
  <si>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</si>
  <si>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</si>
  <si>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</si>
  <si>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</si>
  <si>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</si>
  <si>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</si>
  <si>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</si>
  <si>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</si>
  <si>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</si>
  <si>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</si>
  <si>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</si>
  <si>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</si>
  <si>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</si>
  <si>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</si>
  <si>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</si>
  <si>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</si>
  <si>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</si>
  <si>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</si>
  <si>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</si>
  <si>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</si>
  <si>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</si>
  <si>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</si>
  <si>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</si>
  <si>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</si>
  <si>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</si>
  <si>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</si>
  <si>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</si>
  <si>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</si>
  <si>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</si>
  <si>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</si>
  <si>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</si>
  <si>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</si>
  <si>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</si>
  <si>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</si>
  <si>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</si>
  <si>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</si>
  <si>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</si>
  <si>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</si>
  <si>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</si>
  <si>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</si>
  <si>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</si>
  <si>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</si>
  <si>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</si>
  <si>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</si>
  <si>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</si>
  <si>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</si>
  <si>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</si>
  <si>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</si>
  <si>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</si>
  <si>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</si>
  <si>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</si>
  <si>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</si>
  <si>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</si>
  <si>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</si>
  <si>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</si>
  <si>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</si>
  <si>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</si>
  <si>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</si>
  <si>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</si>
  <si>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</si>
  <si>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</si>
  <si>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</si>
  <si>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</si>
  <si>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</si>
  <si>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</si>
  <si>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</si>
  <si>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</si>
  <si>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</si>
  <si>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</si>
  <si>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</si>
  <si>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</si>
  <si>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</si>
  <si>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</si>
  <si>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</si>
  <si>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</si>
  <si>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</si>
  <si>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</si>
  <si>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</si>
  <si>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</si>
  <si>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</si>
  <si>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</si>
  <si>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</si>
  <si>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</si>
  <si>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</si>
  <si>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</si>
  <si>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</si>
  <si>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</si>
  <si>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</si>
  <si>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</si>
  <si>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</si>
  <si>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</si>
  <si>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</si>
  <si>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</si>
  <si>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</si>
  <si>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</si>
  <si>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</si>
  <si>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</si>
  <si>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</si>
  <si>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</si>
  <si>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</si>
  <si>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</si>
  <si>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</si>
  <si>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</si>
  <si>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</si>
  <si>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</si>
  <si>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</si>
  <si>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</si>
  <si>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</si>
  <si>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</si>
  <si>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</si>
  <si>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</si>
  <si>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</si>
  <si>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</si>
  <si>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</si>
  <si>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</si>
  <si>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</si>
  <si>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</si>
  <si>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</si>
  <si>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</si>
  <si>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</si>
  <si>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</si>
  <si>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</si>
  <si>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</si>
  <si>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</si>
  <si>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</si>
  <si>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</si>
  <si>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</si>
  <si>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</si>
  <si>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</si>
  <si>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</si>
  <si>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</si>
  <si>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</si>
  <si>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</si>
  <si>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</si>
  <si>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</si>
  <si>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</si>
  <si>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</si>
  <si>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</si>
  <si>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</si>
  <si>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</si>
  <si>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</si>
  <si>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</si>
  <si>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</si>
  <si>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</si>
  <si>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</si>
  <si>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</si>
  <si>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</si>
  <si>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</si>
  <si>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</si>
  <si>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</si>
  <si>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</si>
  <si>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</si>
  <si>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</si>
  <si>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</si>
  <si>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</si>
  <si>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</si>
  <si>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</si>
  <si>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</si>
  <si>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</si>
  <si>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</si>
  <si>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</si>
  <si>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</si>
  <si>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</si>
  <si>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</si>
  <si>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</si>
  <si>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</si>
  <si>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</si>
  <si>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</si>
  <si>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</si>
  <si>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</si>
  <si>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</si>
  <si>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</si>
  <si>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</si>
  <si>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</si>
  <si>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</si>
  <si>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</si>
  <si>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</si>
  <si>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</si>
  <si>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</si>
  <si>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</si>
  <si>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</si>
  <si>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</si>
  <si>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</si>
  <si>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</si>
  <si>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</si>
  <si>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</si>
  <si>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</si>
  <si>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</si>
  <si>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</si>
  <si>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</si>
  <si>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</si>
  <si>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</si>
  <si>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</si>
  <si>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</si>
  <si>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</si>
  <si>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</si>
  <si>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</si>
  <si>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</si>
  <si>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</si>
  <si>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</si>
  <si>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</si>
  <si>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</si>
  <si>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</si>
  <si>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</si>
  <si>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</si>
  <si>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</si>
  <si>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</si>
  <si>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</si>
  <si>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</si>
  <si>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</si>
  <si>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</si>
  <si>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</si>
  <si>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</si>
  <si>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</si>
  <si>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</si>
  <si>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</si>
  <si>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</si>
  <si>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</si>
  <si>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</si>
  <si>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</si>
  <si>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</si>
  <si>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</si>
  <si>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</si>
  <si>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</si>
  <si>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</si>
  <si>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</si>
  <si>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</si>
  <si>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</si>
  <si>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</si>
  <si>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</si>
  <si>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</si>
  <si>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</si>
  <si>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</si>
  <si>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</si>
  <si>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</si>
  <si>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</si>
  <si>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</si>
  <si>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</si>
  <si>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</si>
  <si>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</si>
  <si>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</si>
  <si>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</si>
  <si>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</si>
  <si>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</si>
  <si>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</si>
  <si>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</si>
  <si>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</si>
  <si>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</si>
  <si>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</si>
  <si>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</si>
  <si>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</si>
  <si>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</si>
  <si>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</si>
  <si>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</si>
  <si>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</si>
  <si>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</si>
  <si>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</si>
  <si>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</si>
  <si>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</si>
  <si>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</si>
  <si>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</si>
  <si>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</si>
  <si>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</si>
  <si>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</si>
  <si>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</si>
  <si>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</si>
  <si>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</si>
  <si>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</si>
  <si>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</si>
  <si>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</si>
  <si>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</si>
  <si>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</si>
  <si>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</si>
  <si>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</si>
  <si>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</si>
  <si>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</si>
  <si>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</si>
  <si>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</si>
  <si>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</si>
  <si>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</si>
  <si>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</si>
  <si>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</si>
  <si>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</si>
  <si>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</si>
  <si>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</si>
  <si>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</si>
  <si>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</si>
  <si>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</si>
  <si>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</si>
  <si>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</si>
  <si>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</si>
  <si>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</si>
  <si>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</si>
  <si>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</si>
  <si>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</si>
  <si>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</si>
  <si>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</si>
  <si>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</si>
  <si>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</si>
  <si>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</si>
  <si>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</si>
  <si>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</si>
  <si>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</si>
  <si>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</si>
  <si>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</si>
  <si>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</si>
  <si>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</si>
  <si>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</si>
  <si>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</si>
  <si>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</si>
  <si>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</si>
  <si>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</si>
  <si>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</si>
  <si>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</si>
  <si>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</si>
  <si>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</si>
  <si>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</si>
  <si>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</si>
  <si>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</si>
  <si>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</si>
  <si>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</si>
  <si>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</si>
  <si>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</si>
  <si>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</si>
  <si>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</si>
  <si>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</si>
  <si>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</si>
  <si>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</si>
  <si>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</si>
  <si>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</si>
  <si>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</si>
  <si>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</si>
  <si>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</si>
  <si>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</si>
  <si>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</si>
  <si>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</si>
  <si>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</si>
  <si>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</si>
  <si>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</si>
  <si>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</si>
  <si>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</si>
  <si>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</si>
  <si>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</si>
  <si>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</si>
  <si>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</si>
  <si>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</si>
  <si>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</si>
  <si>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</si>
  <si>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</si>
  <si>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</si>
  <si>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</si>
  <si>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</si>
  <si>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</si>
  <si>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</si>
  <si>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</si>
  <si>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</si>
  <si>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</si>
  <si>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</si>
  <si>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</si>
  <si>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</si>
  <si>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</si>
  <si>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</si>
  <si>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</si>
  <si>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</si>
  <si>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</si>
  <si>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</si>
  <si>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</si>
  <si>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</si>
  <si>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</si>
  <si>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</si>
  <si>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</si>
  <si>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</si>
  <si>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</si>
  <si>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</si>
  <si>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</si>
  <si>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</si>
  <si>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</si>
  <si>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</si>
  <si>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</si>
  <si>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</si>
  <si>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</si>
  <si>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</si>
  <si>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</si>
  <si>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</si>
  <si>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</si>
  <si>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</si>
  <si>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</si>
  <si>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</si>
  <si>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</si>
  <si>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</si>
  <si>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</si>
  <si>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</si>
  <si>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</si>
  <si>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</si>
  <si>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</si>
  <si>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</si>
  <si>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</si>
  <si>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</si>
  <si>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</si>
  <si>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</si>
  <si>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</si>
  <si>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</si>
  <si>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</si>
  <si>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</si>
  <si>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</si>
  <si>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</si>
  <si>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</si>
  <si>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</si>
  <si>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</si>
  <si>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</si>
  <si>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</si>
  <si>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</si>
  <si>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</si>
  <si>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</si>
  <si>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</si>
  <si>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</si>
  <si>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</si>
  <si>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</si>
  <si>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</si>
  <si>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</si>
  <si>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</si>
  <si>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</si>
  <si>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</si>
  <si>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</si>
  <si>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</si>
  <si>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</si>
  <si>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</si>
  <si>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</si>
  <si>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</si>
  <si>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</si>
  <si>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</si>
  <si>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</si>
  <si>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</si>
  <si>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</si>
  <si>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</si>
  <si>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</si>
  <si>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</si>
  <si>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</si>
  <si>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</si>
  <si>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</si>
  <si>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</si>
  <si>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</si>
  <si>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</si>
  <si>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</si>
  <si>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</si>
  <si>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</si>
  <si>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</si>
  <si>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</si>
  <si>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</si>
  <si>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</si>
  <si>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</si>
  <si>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</si>
  <si>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</si>
  <si>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</si>
  <si>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</si>
  <si>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</si>
  <si>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</si>
  <si>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</si>
  <si>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</si>
  <si>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</si>
  <si>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</si>
  <si>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</si>
  <si>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</si>
  <si>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</si>
  <si>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</si>
  <si>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</si>
  <si>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</si>
  <si>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</si>
  <si>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</si>
  <si>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</si>
  <si>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</si>
  <si>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</si>
  <si>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</si>
  <si>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</si>
  <si>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</si>
  <si>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</si>
  <si>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</si>
  <si>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</si>
  <si>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</si>
  <si>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</si>
  <si>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</si>
  <si>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</si>
  <si>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</si>
  <si>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</si>
  <si>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</si>
  <si>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</si>
  <si>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</si>
  <si>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</si>
  <si>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</si>
  <si>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</si>
  <si>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</si>
  <si>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</si>
  <si>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</si>
  <si>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</si>
  <si>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</si>
  <si>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</si>
  <si>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</si>
  <si>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</si>
  <si>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</si>
  <si>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</si>
  <si>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</si>
  <si>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</si>
  <si>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</si>
  <si>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</si>
  <si>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</si>
  <si>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</si>
  <si>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</si>
  <si>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</si>
  <si>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</si>
  <si>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</si>
  <si>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</si>
  <si>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</si>
  <si>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</si>
  <si>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</si>
  <si>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</si>
  <si>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</si>
  <si>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</si>
  <si>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</si>
  <si>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</si>
  <si>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</si>
  <si>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</si>
  <si>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</si>
  <si>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</si>
  <si>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</si>
  <si>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</si>
  <si>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</si>
  <si>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</si>
  <si>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</si>
  <si>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</si>
  <si>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</si>
  <si>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</si>
  <si>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</si>
  <si>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</si>
  <si>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</si>
  <si>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</si>
  <si>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</si>
  <si>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</si>
  <si>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</si>
  <si>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</si>
  <si>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</si>
  <si>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</si>
  <si>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</si>
  <si>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</si>
  <si>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</si>
  <si>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</si>
  <si>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</si>
  <si>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</si>
  <si>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</si>
  <si>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</si>
  <si>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</si>
  <si>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</si>
  <si>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</si>
  <si>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</si>
  <si>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</si>
  <si>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</si>
  <si>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</si>
  <si>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</si>
  <si>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</si>
  <si>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</si>
  <si>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</si>
  <si>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</si>
  <si>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</si>
  <si>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</si>
  <si>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</si>
  <si>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</si>
  <si>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</si>
  <si>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</si>
  <si>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</si>
  <si>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</si>
  <si>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</si>
  <si>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</si>
  <si>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</si>
  <si>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</si>
  <si>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</si>
  <si>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</si>
  <si>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</si>
  <si>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</si>
  <si>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</si>
  <si>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</si>
  <si>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</si>
  <si>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</si>
  <si>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</si>
  <si>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</si>
  <si>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</si>
  <si>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</si>
  <si>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</si>
  <si>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</si>
  <si>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</si>
  <si>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</si>
  <si>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</si>
  <si>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</si>
  <si>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</si>
  <si>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</si>
  <si>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</si>
  <si>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</si>
  <si>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</si>
  <si>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</si>
  <si>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</si>
  <si>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</si>
  <si>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</si>
  <si>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</si>
  <si>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</si>
  <si>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</si>
  <si>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</si>
  <si>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</si>
  <si>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</si>
  <si>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</si>
  <si>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</si>
  <si>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</si>
  <si>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</si>
  <si>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</si>
  <si>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</si>
  <si>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</si>
  <si>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</si>
  <si>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</si>
  <si>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</si>
  <si>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</si>
  <si>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</si>
  <si>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</si>
  <si>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</si>
  <si>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</si>
  <si>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</si>
  <si>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</si>
  <si>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</si>
  <si>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</si>
  <si>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</si>
  <si>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</si>
  <si>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</si>
  <si>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</si>
  <si>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</si>
  <si>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</si>
  <si>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</si>
  <si>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</si>
  <si>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</si>
  <si>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</si>
  <si>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</si>
  <si>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</si>
  <si>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</si>
  <si>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</si>
  <si>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</si>
  <si>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</si>
  <si>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</si>
  <si>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</si>
  <si>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</si>
  <si>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</si>
  <si>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</si>
  <si>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</si>
  <si>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</si>
  <si>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</si>
  <si>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</si>
  <si>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</si>
  <si>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</si>
  <si>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</si>
  <si>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</si>
  <si>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</si>
  <si>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</si>
  <si>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</si>
  <si>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</si>
  <si>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</si>
  <si>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</si>
  <si>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</si>
  <si>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</si>
  <si>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</si>
  <si>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</si>
  <si>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</si>
  <si>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</si>
  <si>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</si>
  <si>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</si>
  <si>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</si>
  <si>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</si>
  <si>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</si>
  <si>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</si>
  <si>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</si>
  <si>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</si>
  <si>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</si>
  <si>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</si>
  <si>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</si>
  <si>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</si>
  <si>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</si>
  <si>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</si>
  <si>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</si>
  <si>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</si>
  <si>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</si>
  <si>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</si>
  <si>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</si>
  <si>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</si>
  <si>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</si>
  <si>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</si>
  <si>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</si>
  <si>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</si>
  <si>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</si>
  <si>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</si>
  <si>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</si>
  <si>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</si>
  <si>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</si>
  <si>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</si>
  <si>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</si>
  <si>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</si>
  <si>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</si>
  <si>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</si>
  <si>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</si>
  <si>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</si>
  <si>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</si>
  <si>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</si>
  <si>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</si>
  <si>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</si>
  <si>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</si>
  <si>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</si>
  <si>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</si>
  <si>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</si>
  <si>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</si>
  <si>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</si>
  <si>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</si>
  <si>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</si>
  <si>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</si>
  <si>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</si>
  <si>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</si>
  <si>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</si>
  <si>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</si>
  <si>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</si>
  <si>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</si>
  <si>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</si>
  <si>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</si>
  <si>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</si>
  <si>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</si>
  <si>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</si>
  <si>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</si>
  <si>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</si>
  <si>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</si>
  <si>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</si>
  <si>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</si>
  <si>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</si>
  <si>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</si>
  <si>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</si>
  <si>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</si>
  <si>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</si>
  <si>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</si>
  <si>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</si>
  <si>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</si>
  <si>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</si>
  <si>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</si>
  <si>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</si>
  <si>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</si>
  <si>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</si>
  <si>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</si>
  <si>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</si>
  <si>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</si>
  <si>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</si>
  <si>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</si>
  <si>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</si>
  <si>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</si>
  <si>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</si>
  <si>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</si>
  <si>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</si>
  <si>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</si>
  <si>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</si>
  <si>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</si>
  <si>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</si>
  <si>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</si>
  <si>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</si>
  <si>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</si>
  <si>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</si>
  <si>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</si>
  <si>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</si>
  <si>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</si>
  <si>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</si>
  <si>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</si>
  <si>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</si>
  <si>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</si>
  <si>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</si>
  <si>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</si>
  <si>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</si>
  <si>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</si>
  <si>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</si>
  <si>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</si>
  <si>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</si>
  <si>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</si>
  <si>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</si>
  <si>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</si>
  <si>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</si>
  <si>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</si>
  <si>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</si>
  <si>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</si>
  <si>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</si>
  <si>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</si>
  <si>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</si>
  <si>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</si>
  <si>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</si>
  <si>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</si>
  <si>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</si>
  <si>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</si>
  <si>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</si>
  <si>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</si>
  <si>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</si>
  <si>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</si>
  <si>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</si>
  <si>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</si>
  <si>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</si>
  <si>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</si>
  <si>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</si>
  <si>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</si>
  <si>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</si>
  <si>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</si>
  <si>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</si>
  <si>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</si>
  <si>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</si>
  <si>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</si>
  <si>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</si>
  <si>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</si>
  <si>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</si>
  <si>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</si>
  <si>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</si>
  <si>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</si>
  <si>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</si>
  <si>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</si>
  <si>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</si>
  <si>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</si>
  <si>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</si>
  <si>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</si>
  <si>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</si>
  <si>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</si>
  <si>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</si>
  <si>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</si>
  <si>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</si>
  <si>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</si>
  <si>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</si>
  <si>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</si>
  <si>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</si>
  <si>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</si>
  <si>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</si>
  <si>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</si>
  <si>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</si>
  <si>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</si>
  <si>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</si>
  <si>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</si>
  <si>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</si>
  <si>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</si>
  <si>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</si>
  <si>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</si>
  <si>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</si>
  <si>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</si>
  <si>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</si>
  <si>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</si>
  <si>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</si>
  <si>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</si>
  <si>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</si>
  <si>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</si>
  <si>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</si>
  <si>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</si>
  <si>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</si>
  <si>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</si>
  <si>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</si>
  <si>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</si>
  <si>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</si>
  <si>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</si>
  <si>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</si>
  <si>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</si>
  <si>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</si>
  <si>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</si>
  <si>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</si>
  <si>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</si>
  <si>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</si>
  <si>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</si>
  <si>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</si>
  <si>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</si>
  <si>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</si>
  <si>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</si>
  <si>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</si>
  <si>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</si>
  <si>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</si>
  <si>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</si>
  <si>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</si>
  <si>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</si>
  <si>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</si>
  <si>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</si>
  <si>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</si>
  <si>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</si>
  <si>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</si>
  <si>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</si>
  <si>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</si>
  <si>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</si>
  <si>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</si>
  <si>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</si>
  <si>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</si>
  <si>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</si>
  <si>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</si>
  <si>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</si>
  <si>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</si>
  <si>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</si>
  <si>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</si>
  <si>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</si>
  <si>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</si>
  <si>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</si>
  <si>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</si>
  <si>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</si>
  <si>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</si>
  <si>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</si>
  <si>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</si>
  <si>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</si>
  <si>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</si>
  <si>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</si>
  <si>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</si>
  <si>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</si>
  <si>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</si>
  <si>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</si>
  <si>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</si>
  <si>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</si>
  <si>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</si>
  <si>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</si>
  <si>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</si>
  <si>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</si>
  <si>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</si>
  <si>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</si>
  <si>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</si>
  <si>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</si>
  <si>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</si>
  <si>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</si>
  <si>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</si>
  <si>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</si>
  <si>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</si>
  <si>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</si>
  <si>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</si>
  <si>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</si>
  <si>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</si>
  <si>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</si>
  <si>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</si>
  <si>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</si>
  <si>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</si>
  <si>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</si>
  <si>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</si>
  <si>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</si>
  <si>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</si>
  <si>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</si>
  <si>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</si>
  <si>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</si>
  <si>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</si>
  <si>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</si>
  <si>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</si>
  <si>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</si>
  <si>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</si>
  <si>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</si>
  <si>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</si>
  <si>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</si>
  <si>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</si>
  <si>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</si>
  <si>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</si>
  <si>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</si>
  <si>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</si>
  <si>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</si>
  <si>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</si>
  <si>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</si>
  <si>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</si>
  <si>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</si>
  <si>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</si>
  <si>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</si>
  <si>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</si>
  <si>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</si>
  <si>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</si>
  <si>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</si>
  <si>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</si>
  <si>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</si>
  <si>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</si>
  <si>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</si>
  <si>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</si>
  <si>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</si>
  <si>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</si>
  <si>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</si>
  <si>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</si>
  <si>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</si>
  <si>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</si>
  <si>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</si>
  <si>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</si>
  <si>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</si>
  <si>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</si>
  <si>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</si>
  <si>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</si>
  <si>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</si>
  <si>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</si>
  <si>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</si>
  <si>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</si>
  <si>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</si>
  <si>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</si>
  <si>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</si>
  <si>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</si>
  <si>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</si>
  <si>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</si>
  <si>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</si>
  <si>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</si>
  <si>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</si>
  <si>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</si>
  <si>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</si>
  <si>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</si>
  <si>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</si>
  <si>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</si>
  <si>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</si>
  <si>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</si>
  <si>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</si>
  <si>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</si>
  <si>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</si>
  <si>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</si>
  <si>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</si>
  <si>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</si>
  <si>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</si>
  <si>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</si>
  <si>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</si>
  <si>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</si>
  <si>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</si>
  <si>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</si>
  <si>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</si>
  <si>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</si>
  <si>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</si>
  <si>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</si>
  <si>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</si>
  <si>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</si>
  <si>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</si>
  <si>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</si>
  <si>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</si>
  <si>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</si>
  <si>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</si>
  <si>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</si>
  <si>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</si>
  <si>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</si>
  <si>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</si>
  <si>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</si>
  <si>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</si>
  <si>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</si>
  <si>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</si>
  <si>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</si>
  <si>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</si>
  <si>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</si>
  <si>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</si>
  <si>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</si>
  <si>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</si>
  <si>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</si>
  <si>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</si>
  <si>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</si>
  <si>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</si>
  <si>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</si>
  <si>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</si>
  <si>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</si>
  <si>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</si>
  <si>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</si>
  <si>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</si>
  <si>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</si>
  <si>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</si>
  <si>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</si>
  <si>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</si>
  <si>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</si>
  <si>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</si>
  <si>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</si>
  <si>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</si>
  <si>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</si>
  <si>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</si>
  <si>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</si>
  <si>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</si>
  <si>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</si>
  <si>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</si>
  <si>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</si>
  <si>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</si>
  <si>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</si>
  <si>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</si>
  <si>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</si>
  <si>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</si>
  <si>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</si>
  <si>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</si>
  <si>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</si>
  <si>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</si>
  <si>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</si>
  <si>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</si>
  <si>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</si>
  <si>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</si>
  <si>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</si>
  <si>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</si>
  <si>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</si>
  <si>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</si>
  <si>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</si>
  <si>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</si>
  <si>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</si>
  <si>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</si>
  <si>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</si>
  <si>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</si>
  <si>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</si>
  <si>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</si>
  <si>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</si>
  <si>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</si>
  <si>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</si>
  <si>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</si>
  <si>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</si>
  <si>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</si>
  <si>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</si>
  <si>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</si>
  <si>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</si>
  <si>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</si>
  <si>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</si>
  <si>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</si>
  <si>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</si>
  <si>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</si>
  <si>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</si>
  <si>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</si>
  <si>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</si>
  <si>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</si>
  <si>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</si>
  <si>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</si>
  <si>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</si>
  <si>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</si>
  <si>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</si>
  <si>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</si>
  <si>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</si>
  <si>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</si>
  <si>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</si>
  <si>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</si>
  <si>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</si>
  <si>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</si>
  <si>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</si>
  <si>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</si>
  <si>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</si>
  <si>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</si>
  <si>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</si>
  <si>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</si>
  <si>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</si>
  <si>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</si>
  <si>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</si>
  <si>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</si>
  <si>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</si>
  <si>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</si>
  <si>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</si>
  <si>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</si>
  <si>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</si>
  <si>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</si>
  <si>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</si>
  <si>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</si>
  <si>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</si>
  <si>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</si>
  <si>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</si>
  <si>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</si>
  <si>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</si>
  <si>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</si>
  <si>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</si>
  <si>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</si>
  <si>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</si>
  <si>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</si>
  <si>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</si>
  <si>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</si>
  <si>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</si>
  <si>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</si>
  <si>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</si>
  <si>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</si>
  <si>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</si>
  <si>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</si>
  <si>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</si>
  <si>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</si>
  <si>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</si>
  <si>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</si>
  <si>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</si>
  <si>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</si>
  <si>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</si>
  <si>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</si>
  <si>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</si>
  <si>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</si>
  <si>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</si>
  <si>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</si>
  <si>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</si>
  <si>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</si>
  <si>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</si>
  <si>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</si>
  <si>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</si>
  <si>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</si>
  <si>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</si>
  <si>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</si>
  <si>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</si>
  <si>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</si>
  <si>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</si>
  <si>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</si>
  <si>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</si>
  <si>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</si>
  <si>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</si>
  <si>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</si>
  <si>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</si>
  <si>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</si>
  <si>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</si>
  <si>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</si>
  <si>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</si>
  <si>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</si>
  <si>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</si>
  <si>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</si>
  <si>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</si>
  <si>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</si>
  <si>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</si>
  <si>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</si>
  <si>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</si>
  <si>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</si>
  <si>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</si>
  <si>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</si>
  <si>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</si>
  <si>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</si>
  <si>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</si>
  <si>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</si>
  <si>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</si>
  <si>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</si>
  <si>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</si>
  <si>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</si>
  <si>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</si>
  <si>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</si>
  <si>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</si>
  <si>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</si>
  <si>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</si>
  <si>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</si>
  <si>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</si>
  <si>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</si>
  <si>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</si>
  <si>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</si>
  <si>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</si>
  <si>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</si>
  <si>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</si>
  <si>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</si>
  <si>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</si>
  <si>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</si>
  <si>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</si>
  <si>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</si>
  <si>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</si>
  <si>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</si>
  <si>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</si>
  <si>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</si>
  <si>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</si>
  <si>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</si>
  <si>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</si>
  <si>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</si>
  <si>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</si>
  <si>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</si>
  <si>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</si>
  <si>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</si>
  <si>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</si>
  <si>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</si>
  <si>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</si>
  <si>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</si>
  <si>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</si>
  <si>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</si>
  <si>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</si>
  <si>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</si>
  <si>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</si>
  <si>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</si>
  <si>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</si>
  <si>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</si>
  <si>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</si>
  <si>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</si>
  <si>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</si>
  <si>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</si>
  <si>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</si>
  <si>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</si>
  <si>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</si>
  <si>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</si>
  <si>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</si>
  <si>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</si>
  <si>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</si>
  <si>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</si>
  <si>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</si>
  <si>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</si>
  <si>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</si>
  <si>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</si>
  <si>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</si>
  <si>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</si>
  <si>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</si>
  <si>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</si>
  <si>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</si>
  <si>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</si>
  <si>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</si>
  <si>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</si>
  <si>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</si>
  <si>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</si>
  <si>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</si>
  <si>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</si>
  <si>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</si>
  <si>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</si>
  <si>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</si>
  <si>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</si>
  <si>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</si>
  <si>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</si>
  <si>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</si>
  <si>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</si>
  <si>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</si>
  <si>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</si>
  <si>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</si>
  <si>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</si>
  <si>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</si>
  <si>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</si>
  <si>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</si>
  <si>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</si>
  <si>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</si>
  <si>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</si>
  <si>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</si>
  <si>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</si>
  <si>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</si>
  <si>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</si>
  <si>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</si>
  <si>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</si>
  <si>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</si>
  <si>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</si>
  <si>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</si>
  <si>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</si>
  <si>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</si>
  <si>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</si>
  <si>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</si>
  <si>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</si>
  <si>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</si>
  <si>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</si>
  <si>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</si>
  <si>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</si>
  <si>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</si>
  <si>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</si>
  <si>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</si>
  <si>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</si>
  <si>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</si>
  <si>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</si>
  <si>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</si>
  <si>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</si>
  <si>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</si>
  <si>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</si>
  <si>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</si>
  <si>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</si>
  <si>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</si>
  <si>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</si>
  <si>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</si>
  <si>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</si>
  <si>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</si>
  <si>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</si>
  <si>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</si>
  <si>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</si>
  <si>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</si>
  <si>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</si>
  <si>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</si>
  <si>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</si>
  <si>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</si>
  <si>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</si>
  <si>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</si>
  <si>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</si>
  <si>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</si>
  <si>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</si>
  <si>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</si>
  <si>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</si>
  <si>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</si>
  <si>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</si>
  <si>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</si>
  <si>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</si>
  <si>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</si>
  <si>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</si>
  <si>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</si>
  <si>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</si>
  <si>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</si>
  <si>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</si>
  <si>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</si>
  <si>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</si>
  <si>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</si>
  <si>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</si>
  <si>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</si>
  <si>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</si>
  <si>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</si>
  <si>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</si>
  <si>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</si>
  <si>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</si>
  <si>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</si>
  <si>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</si>
  <si>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</si>
  <si>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</si>
  <si>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</si>
  <si>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</si>
  <si>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</si>
  <si>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</si>
  <si>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</si>
  <si>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</si>
  <si>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</si>
  <si>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</si>
  <si>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</si>
  <si>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</si>
  <si>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</si>
  <si>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</si>
  <si>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</si>
  <si>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</si>
  <si>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</si>
  <si>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</si>
  <si>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</si>
  <si>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</si>
  <si>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</si>
  <si>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</si>
  <si>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</si>
  <si>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</si>
  <si>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</si>
  <si>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</si>
  <si>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</si>
  <si>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</si>
  <si>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</si>
  <si>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</si>
  <si>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</si>
  <si>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</si>
  <si>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</si>
  <si>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</si>
  <si>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</si>
  <si>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</si>
  <si>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</si>
  <si>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</si>
  <si>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</si>
  <si>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</si>
  <si>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</si>
  <si>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</si>
  <si>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</si>
  <si>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</si>
  <si>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</si>
  <si>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</si>
  <si>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</si>
  <si>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</si>
  <si>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</si>
  <si>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</si>
  <si>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</si>
  <si>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</si>
  <si>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</si>
  <si>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</si>
  <si>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</si>
  <si>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</si>
  <si>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</si>
  <si>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</si>
  <si>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</si>
  <si>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</si>
  <si>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</si>
  <si>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</si>
  <si>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</si>
  <si>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</si>
  <si>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</si>
  <si>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</si>
  <si>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</si>
  <si>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</si>
  <si>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</si>
  <si>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</si>
  <si>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</si>
  <si>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</si>
  <si>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</si>
  <si>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</si>
  <si>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</si>
  <si>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</si>
  <si>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</si>
  <si>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</si>
  <si>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</si>
  <si>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</si>
  <si>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</si>
  <si>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</si>
  <si>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</si>
  <si>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</si>
  <si>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</si>
  <si>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</si>
  <si>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</si>
  <si>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</si>
  <si>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</si>
  <si>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</si>
  <si>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</si>
  <si>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</si>
  <si>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</si>
  <si>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</si>
  <si>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</si>
  <si>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</si>
  <si>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</si>
  <si>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</si>
  <si>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</si>
  <si>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</si>
  <si>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</si>
  <si>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</si>
  <si>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</si>
  <si>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</si>
  <si>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</si>
  <si>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</si>
  <si>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</si>
  <si>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</si>
  <si>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</si>
  <si>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</si>
  <si>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</si>
  <si>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</si>
  <si>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</si>
  <si>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</si>
  <si>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</si>
  <si>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</si>
  <si>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</si>
  <si>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</si>
  <si>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</si>
  <si>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</si>
  <si>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</si>
  <si>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</si>
  <si>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</si>
  <si>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</si>
  <si>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</si>
  <si>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</si>
  <si>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</si>
  <si>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</si>
  <si>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</si>
  <si>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</si>
  <si>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</si>
  <si>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</si>
  <si>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</si>
  <si>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</si>
  <si>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</si>
  <si>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</si>
  <si>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</si>
  <si>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</si>
  <si>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</si>
  <si>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</si>
  <si>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</si>
  <si>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</si>
  <si>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</si>
  <si>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</si>
  <si>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</si>
  <si>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</si>
  <si>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</si>
  <si>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</si>
  <si>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</si>
  <si>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</si>
  <si>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</si>
  <si>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</si>
  <si>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</si>
  <si>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</si>
  <si>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</si>
  <si>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</si>
  <si>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</si>
  <si>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</si>
  <si>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</si>
  <si>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</si>
  <si>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</si>
  <si>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</si>
  <si>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</si>
  <si>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</si>
  <si>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</si>
  <si>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</si>
  <si>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</si>
  <si>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</si>
  <si>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</si>
  <si>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</si>
  <si>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</si>
  <si>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</si>
  <si>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</si>
  <si>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</si>
  <si>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</si>
  <si>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</si>
  <si>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</si>
  <si>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</si>
  <si>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</si>
  <si>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</si>
  <si>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</si>
  <si>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</si>
  <si>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</si>
  <si>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</si>
  <si>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</si>
  <si>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</si>
  <si>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</si>
  <si>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</si>
  <si>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</si>
  <si>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</si>
  <si>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</si>
  <si>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</si>
  <si>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</si>
  <si>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</si>
  <si>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</si>
  <si>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</si>
  <si>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</si>
  <si>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</si>
  <si>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</si>
  <si>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</si>
  <si>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</si>
  <si>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</si>
  <si>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</si>
  <si>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</si>
  <si>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</si>
  <si>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</si>
  <si>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</si>
  <si>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</si>
  <si>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</si>
  <si>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</si>
  <si>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</si>
  <si>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</si>
  <si>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</si>
  <si>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</si>
  <si>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</si>
  <si>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</si>
  <si>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</si>
  <si>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</si>
  <si>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</si>
  <si>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</si>
  <si>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</si>
  <si>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</si>
  <si>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</si>
  <si>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</si>
  <si>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</si>
  <si>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</si>
  <si>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</si>
  <si>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</si>
  <si>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</si>
  <si>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</si>
  <si>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</si>
  <si>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</si>
  <si>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</si>
  <si>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</si>
  <si>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</si>
  <si>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</si>
  <si>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</si>
  <si>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</si>
  <si>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</si>
  <si>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</si>
  <si>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</si>
  <si>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</si>
  <si>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</si>
  <si>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</si>
  <si>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</si>
  <si>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</si>
  <si>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</si>
  <si>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</si>
  <si>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</si>
  <si>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</si>
  <si>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</si>
  <si>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</si>
  <si>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</si>
  <si>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</si>
  <si>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</si>
  <si>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</si>
  <si>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</si>
  <si>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</si>
  <si>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</si>
  <si>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</si>
  <si>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</si>
  <si>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</si>
  <si>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</si>
  <si>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</si>
  <si>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</si>
  <si>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</si>
  <si>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</si>
  <si>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</si>
  <si>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</si>
  <si>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</si>
  <si>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</si>
  <si>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</si>
  <si>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</si>
  <si>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</si>
  <si>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</si>
  <si>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</si>
  <si>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</si>
  <si>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</si>
  <si>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</si>
  <si>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</si>
  <si>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</si>
  <si>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</si>
  <si>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</si>
  <si>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</si>
  <si>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</si>
  <si>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</si>
  <si>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</si>
  <si>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</si>
  <si>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</si>
  <si>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</si>
  <si>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</si>
  <si>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</si>
  <si>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</si>
  <si>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</si>
  <si>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</si>
  <si>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</si>
  <si>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</si>
  <si>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</si>
  <si>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</si>
  <si>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</si>
  <si>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</si>
  <si>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</si>
  <si>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</si>
  <si>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</si>
  <si>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</si>
  <si>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</si>
  <si>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</si>
  <si>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</si>
  <si>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</si>
  <si>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</si>
  <si>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</si>
  <si>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</si>
  <si>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</si>
  <si>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</si>
  <si>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</si>
  <si>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</si>
  <si>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</si>
  <si>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</si>
  <si>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</si>
  <si>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</si>
  <si>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</si>
  <si>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</si>
  <si>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</si>
  <si>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</si>
  <si>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</si>
  <si>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</si>
  <si>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</si>
  <si>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</si>
  <si>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</si>
  <si>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</si>
  <si>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</si>
  <si>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</si>
  <si>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</si>
  <si>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</si>
  <si>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</si>
  <si>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</si>
  <si>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</si>
  <si>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</si>
  <si>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</si>
  <si>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</si>
  <si>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</si>
  <si>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</si>
  <si>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</si>
  <si>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</si>
  <si>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</si>
  <si>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</si>
  <si>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</si>
  <si>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</si>
  <si>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</si>
  <si>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</si>
  <si>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</si>
  <si>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</si>
  <si>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</si>
  <si>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</si>
  <si>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</si>
  <si>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</si>
  <si>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</si>
  <si>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</si>
  <si>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</si>
  <si>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</si>
  <si>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</si>
  <si>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</si>
  <si>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</si>
  <si>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</si>
  <si>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</si>
  <si>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</si>
  <si>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</si>
  <si>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</si>
  <si>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</si>
  <si>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</si>
  <si>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</si>
  <si>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</si>
  <si>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</si>
  <si>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</si>
  <si>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</si>
  <si>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</si>
  <si>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</si>
  <si>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</si>
  <si>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</si>
  <si>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</si>
  <si>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</si>
  <si>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</si>
  <si>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</si>
  <si>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</si>
  <si>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</si>
  <si>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</si>
  <si>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</si>
  <si>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</si>
  <si>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</si>
  <si>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</si>
  <si>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</si>
  <si>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</si>
  <si>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</si>
  <si>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</si>
  <si>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</si>
  <si>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</si>
  <si>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</si>
  <si>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</si>
  <si>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</si>
  <si>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</si>
  <si>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</si>
  <si>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</si>
  <si>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</si>
  <si>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</si>
  <si>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</si>
  <si>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</si>
  <si>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</si>
  <si>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</si>
  <si>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</si>
  <si>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</si>
  <si>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</si>
  <si>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</si>
  <si>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</si>
  <si>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</si>
  <si>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</si>
  <si>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</si>
  <si>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</si>
  <si>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</si>
  <si>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</si>
  <si>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</si>
  <si>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</si>
  <si>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</si>
  <si>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</si>
  <si>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</si>
  <si>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</si>
  <si>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</si>
  <si>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</si>
  <si>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</si>
  <si>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</si>
  <si>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</si>
  <si>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</si>
  <si>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</si>
  <si>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</si>
  <si>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</si>
  <si>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</si>
  <si>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</si>
  <si>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</si>
  <si>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</si>
  <si>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</si>
  <si>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</si>
  <si>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</si>
  <si>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</si>
  <si>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</si>
  <si>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</si>
  <si>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</si>
  <si>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</si>
  <si>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</si>
  <si>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</si>
  <si>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</si>
  <si>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</si>
  <si>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</si>
  <si>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</si>
  <si>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</si>
  <si>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</si>
  <si>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</si>
  <si>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</si>
  <si>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</si>
  <si>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</si>
  <si>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</si>
  <si>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</si>
  <si>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</si>
  <si>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</si>
  <si>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</si>
  <si>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</si>
  <si>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</si>
  <si>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</si>
  <si>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</si>
  <si>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</si>
  <si>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</si>
  <si>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</si>
  <si>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</si>
  <si>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</si>
  <si>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</si>
  <si>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</si>
  <si>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</si>
  <si>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</si>
  <si>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</si>
  <si>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</si>
  <si>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</si>
  <si>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</si>
  <si>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</si>
  <si>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</si>
  <si>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</si>
  <si>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</si>
  <si>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</si>
  <si>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</si>
  <si>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</si>
  <si>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</si>
  <si>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</si>
  <si>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</si>
  <si>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</si>
  <si>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</si>
  <si>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</si>
  <si>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</si>
  <si>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</si>
  <si>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</si>
  <si>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</si>
  <si>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</si>
  <si>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</si>
  <si>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</si>
  <si>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</si>
  <si>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</si>
  <si>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</si>
  <si>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</si>
  <si>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</si>
  <si>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</si>
  <si>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</si>
  <si>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</si>
  <si>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</si>
  <si>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</si>
  <si>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</si>
  <si>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</si>
  <si>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</si>
  <si>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</si>
  <si>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</si>
  <si>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</si>
  <si>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</si>
  <si>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</si>
  <si>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</si>
  <si>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</si>
  <si>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</si>
  <si>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</si>
  <si>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</si>
  <si>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</si>
  <si>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</si>
  <si>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</si>
  <si>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</si>
  <si>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</si>
  <si>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</si>
  <si>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</si>
  <si>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</si>
  <si>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</si>
  <si>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</si>
  <si>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</si>
  <si>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</si>
  <si>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</si>
  <si>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</si>
  <si>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</si>
  <si>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</si>
  <si>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</si>
  <si>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</si>
  <si>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</si>
  <si>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</si>
  <si>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</si>
  <si>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</si>
  <si>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</si>
  <si>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</si>
  <si>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</si>
  <si>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</si>
  <si>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</si>
  <si>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</si>
  <si>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</si>
  <si>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</si>
  <si>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</si>
  <si>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</si>
  <si>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</si>
  <si>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</si>
  <si>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</si>
  <si>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</si>
  <si>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</si>
  <si>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</si>
  <si>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</si>
  <si>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</si>
  <si>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</si>
  <si>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</si>
  <si>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</si>
  <si>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</si>
  <si>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</si>
  <si>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</si>
  <si>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</si>
  <si>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</si>
  <si>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</si>
  <si>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</si>
  <si>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</si>
  <si>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</si>
  <si>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</si>
  <si>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</si>
  <si>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</si>
  <si>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</si>
  <si>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</si>
  <si>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</si>
  <si>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</si>
  <si>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</si>
  <si>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</si>
  <si>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</si>
  <si>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</si>
  <si>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</si>
  <si>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</si>
  <si>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</si>
  <si>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</si>
  <si>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</si>
  <si>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</si>
  <si>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</si>
  <si>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</si>
  <si>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</si>
  <si>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</si>
  <si>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</si>
  <si>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</si>
  <si>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</si>
  <si>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</si>
  <si>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</si>
  <si>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</si>
  <si>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</si>
  <si>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</si>
  <si>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</si>
  <si>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</si>
  <si>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</si>
  <si>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</si>
  <si>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</si>
  <si>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</si>
  <si>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</si>
  <si>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</si>
  <si>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</si>
  <si>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</si>
  <si>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</si>
  <si>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</si>
  <si>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</si>
  <si>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</si>
  <si>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</si>
  <si>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</si>
  <si>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</si>
  <si>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</si>
  <si>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</si>
  <si>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</si>
  <si>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</si>
  <si>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</si>
  <si>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</si>
  <si>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</si>
  <si>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</si>
  <si>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</si>
  <si>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</si>
  <si>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</si>
  <si>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</si>
  <si>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</si>
  <si>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</si>
  <si>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</si>
  <si>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</si>
  <si>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</si>
  <si>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</si>
  <si>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</si>
  <si>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</si>
  <si>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</si>
  <si>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</si>
  <si>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</si>
  <si>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</si>
  <si>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</si>
  <si>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</si>
  <si>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</si>
  <si>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</si>
  <si>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</si>
  <si>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</si>
  <si>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</si>
  <si>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</si>
  <si>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</si>
  <si>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</si>
  <si>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</si>
  <si>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</si>
  <si>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</si>
  <si>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</si>
  <si>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</si>
  <si>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</si>
  <si>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</si>
  <si>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</si>
  <si>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</si>
  <si>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</si>
  <si>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</si>
  <si>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</si>
  <si>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</si>
  <si>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</si>
  <si>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</si>
  <si>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</si>
  <si>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</si>
  <si>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</si>
  <si>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</si>
  <si>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</si>
  <si>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</si>
  <si>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</si>
  <si>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</si>
  <si>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</si>
  <si>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</si>
  <si>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</si>
  <si>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</si>
  <si>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</si>
  <si>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</si>
  <si>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</si>
  <si>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</si>
  <si>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</si>
  <si>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</si>
  <si>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</si>
  <si>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</si>
  <si>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</si>
  <si>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</si>
  <si>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</si>
  <si>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</si>
  <si>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</si>
  <si>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</si>
  <si>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</si>
  <si>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</si>
  <si>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</si>
  <si>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</si>
  <si>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</si>
  <si>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</si>
  <si>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</si>
  <si>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</si>
  <si>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</si>
  <si>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</si>
  <si>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</si>
  <si>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</si>
  <si>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</si>
  <si>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</si>
  <si>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</si>
  <si>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</si>
  <si>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</si>
  <si>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</si>
  <si>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</si>
  <si>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</si>
  <si>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</si>
  <si>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</si>
  <si>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</si>
  <si>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</si>
  <si>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</si>
  <si>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</si>
  <si>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</si>
  <si>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</si>
  <si>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</si>
  <si>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</si>
  <si>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</si>
  <si>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</si>
  <si>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</si>
  <si>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</si>
  <si>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</si>
  <si>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</si>
  <si>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</si>
  <si>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</si>
  <si>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</si>
  <si>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</si>
  <si>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</si>
  <si>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</si>
  <si>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</si>
  <si>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</si>
  <si>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</si>
  <si>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</si>
  <si>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</si>
  <si>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</si>
  <si>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</si>
  <si>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</si>
  <si>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</si>
  <si>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</si>
  <si>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</si>
  <si>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</si>
  <si>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</si>
  <si>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</si>
  <si>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</si>
  <si>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</si>
  <si>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</si>
  <si>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</si>
  <si>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</si>
  <si>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</si>
  <si>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</si>
  <si>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</si>
  <si>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</si>
  <si>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</si>
  <si>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</si>
  <si>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</si>
  <si>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</si>
  <si>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</si>
  <si>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</si>
  <si>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</si>
  <si>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</si>
  <si>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</si>
  <si>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</si>
  <si>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</si>
  <si>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</si>
  <si>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</si>
  <si>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</si>
  <si>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</si>
  <si>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</si>
  <si>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</si>
  <si>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</si>
  <si>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</si>
  <si>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</si>
  <si>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</si>
  <si>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</si>
  <si>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</si>
  <si>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</si>
  <si>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</si>
  <si>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</si>
  <si>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</si>
  <si>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</si>
  <si>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</si>
  <si>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</si>
  <si>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</si>
  <si>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</si>
  <si>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</si>
  <si>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</si>
  <si>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</si>
  <si>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</si>
  <si>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</si>
  <si>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</si>
  <si>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</si>
  <si>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</si>
  <si>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</si>
  <si>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</si>
  <si>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</si>
  <si>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</si>
  <si>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</si>
  <si>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</si>
  <si>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</si>
  <si>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</si>
  <si>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</si>
  <si>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</si>
  <si>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</si>
  <si>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</si>
  <si>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</si>
  <si>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</si>
  <si>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</si>
  <si>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</si>
  <si>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</si>
  <si>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</si>
  <si>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</si>
  <si>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</si>
  <si>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</si>
  <si>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</si>
  <si>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</si>
  <si>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</si>
  <si>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</si>
  <si>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</si>
  <si>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</si>
  <si>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</si>
  <si>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</si>
  <si>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</si>
  <si>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</si>
  <si>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</si>
  <si>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</si>
  <si>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</si>
  <si>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</si>
  <si>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</si>
  <si>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</si>
  <si>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</si>
  <si>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</si>
  <si>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</si>
  <si>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</si>
  <si>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</si>
  <si>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</si>
  <si>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</si>
  <si>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</si>
  <si>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</si>
  <si>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</si>
  <si>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</si>
  <si>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</si>
  <si>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</si>
  <si>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</si>
  <si>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</si>
  <si>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</si>
  <si>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</si>
  <si>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</si>
  <si>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</si>
  <si>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</si>
  <si>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</si>
  <si>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</si>
  <si>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</si>
  <si>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</si>
  <si>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</si>
  <si>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</si>
  <si>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</si>
  <si>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</si>
  <si>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</si>
  <si>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</si>
  <si>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</si>
  <si>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</si>
  <si>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</si>
  <si>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</si>
  <si>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</si>
  <si>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</si>
  <si>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</si>
  <si>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</si>
  <si>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</si>
  <si>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</si>
  <si>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</si>
  <si>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</si>
  <si>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</si>
  <si>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</si>
  <si>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</si>
  <si>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</si>
  <si>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</si>
  <si>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</si>
  <si>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</si>
  <si>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</si>
  <si>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</si>
  <si>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</si>
  <si>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</si>
  <si>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</si>
  <si>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</si>
  <si>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</si>
  <si>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</si>
  <si>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</si>
  <si>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</si>
  <si>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</si>
  <si>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</si>
  <si>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</si>
  <si>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</si>
  <si>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</si>
  <si>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</si>
  <si>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</si>
  <si>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</si>
  <si>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</si>
  <si>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</si>
  <si>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</si>
  <si>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</si>
  <si>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</si>
  <si>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</si>
  <si>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</si>
  <si>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</si>
  <si>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</si>
  <si>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</si>
  <si>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</si>
  <si>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</si>
  <si>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</si>
  <si>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</si>
  <si>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</si>
  <si>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</si>
  <si>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</si>
  <si>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</si>
  <si>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</si>
  <si>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</si>
  <si>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</si>
  <si>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</si>
  <si>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</si>
  <si>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</si>
  <si>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</si>
  <si>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</si>
  <si>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</si>
  <si>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</si>
  <si>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</si>
  <si>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</si>
  <si>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</si>
  <si>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</si>
  <si>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</si>
  <si>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</si>
  <si>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</si>
  <si>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</si>
  <si>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</si>
  <si>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</si>
  <si>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</si>
  <si>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</si>
  <si>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</si>
  <si>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</si>
  <si>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</si>
  <si>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</si>
  <si>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</si>
  <si>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</si>
  <si>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</si>
  <si>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</si>
  <si>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</si>
  <si>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</si>
  <si>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</si>
  <si>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</si>
  <si>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</si>
  <si>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</si>
  <si>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</si>
  <si>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</si>
  <si>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</si>
  <si>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</si>
  <si>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</si>
  <si>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</si>
  <si>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</si>
  <si>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</si>
  <si>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</si>
  <si>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</si>
  <si>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</si>
  <si>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</si>
  <si>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</si>
  <si>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</si>
  <si>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</si>
  <si>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</si>
  <si>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</si>
  <si>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</si>
  <si>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</si>
  <si>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</si>
  <si>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</si>
  <si>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</si>
  <si>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</si>
  <si>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</si>
  <si>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</si>
  <si>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</si>
  <si>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</si>
  <si>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</si>
  <si>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</si>
  <si>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</si>
  <si>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</si>
  <si>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</si>
  <si>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</si>
  <si>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</si>
  <si>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</si>
  <si>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</si>
  <si>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</si>
  <si>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</si>
  <si>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</si>
  <si>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</si>
  <si>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</si>
  <si>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</si>
  <si>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</si>
  <si>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</si>
  <si>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</si>
  <si>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</si>
  <si>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</si>
  <si>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</si>
  <si>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</si>
  <si>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</si>
  <si>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</si>
  <si>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</si>
  <si>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</si>
  <si>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</si>
  <si>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</si>
  <si>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</si>
  <si>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</si>
  <si>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</si>
  <si>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</si>
  <si>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</si>
  <si>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</si>
  <si>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</si>
  <si>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</si>
  <si>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</si>
  <si>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</si>
  <si>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</si>
  <si>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</si>
  <si>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</si>
  <si>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</si>
  <si>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</si>
  <si>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</si>
  <si>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</si>
  <si>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</si>
  <si>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</si>
  <si>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</si>
  <si>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</si>
  <si>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</si>
  <si>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</si>
  <si>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</si>
  <si>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</si>
  <si>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</si>
  <si>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</si>
  <si>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</si>
  <si>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</si>
  <si>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</si>
  <si>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</si>
  <si>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</si>
  <si>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</si>
  <si>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</si>
  <si>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</si>
  <si>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</si>
  <si>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</si>
  <si>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</si>
  <si>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</si>
  <si>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</si>
  <si>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</si>
  <si>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</si>
  <si>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</si>
  <si>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</si>
  <si>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</si>
  <si>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</si>
  <si>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</si>
  <si>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</si>
  <si>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</si>
  <si>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</si>
  <si>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</si>
  <si>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</si>
  <si>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</si>
  <si>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</si>
  <si>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</si>
  <si>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</si>
  <si>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</si>
  <si>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</si>
  <si>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</si>
  <si>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</si>
  <si>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</si>
  <si>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</si>
  <si>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</si>
  <si>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</si>
  <si>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</si>
  <si>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</si>
  <si>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</si>
  <si>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</si>
  <si>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</si>
  <si>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</si>
  <si>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</si>
  <si>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</si>
  <si>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</si>
  <si>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</si>
  <si>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</si>
  <si>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</si>
  <si>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</si>
  <si>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</si>
  <si>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</si>
  <si>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</si>
  <si>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</si>
  <si>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</si>
  <si>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</si>
  <si>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</si>
  <si>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</si>
  <si>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</si>
  <si>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</si>
  <si>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</si>
  <si>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</si>
  <si>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</si>
  <si>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</si>
  <si>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</si>
  <si>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</si>
  <si>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</si>
  <si>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</si>
  <si>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</si>
  <si>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</si>
  <si>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</si>
  <si>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</si>
  <si>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</si>
  <si>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</si>
  <si>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</si>
  <si>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</si>
  <si>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</si>
  <si>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</si>
  <si>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</si>
  <si>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</si>
  <si>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</si>
  <si>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</si>
  <si>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</si>
  <si>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</si>
  <si>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</si>
  <si>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</si>
  <si>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</si>
  <si>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</si>
  <si>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</si>
  <si>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</si>
  <si>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</si>
  <si>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</si>
  <si>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</si>
  <si>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</si>
  <si>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</si>
  <si>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</si>
  <si>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</si>
  <si>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</si>
  <si>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</si>
  <si>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</si>
  <si>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</si>
  <si>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</si>
  <si>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</si>
  <si>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</si>
  <si>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</si>
  <si>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</si>
  <si>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</si>
  <si>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</si>
  <si>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</si>
  <si>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</si>
  <si>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</si>
  <si>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</si>
  <si>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</si>
  <si>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</si>
  <si>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</si>
  <si>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</si>
  <si>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</si>
  <si>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</si>
  <si>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</si>
  <si>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</si>
  <si>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</si>
  <si>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</si>
  <si>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</si>
  <si>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</si>
  <si>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</si>
  <si>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</si>
  <si>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</si>
  <si>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</si>
  <si>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</si>
  <si>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</si>
  <si>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</si>
  <si>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</si>
  <si>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</si>
  <si>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</si>
  <si>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</si>
  <si>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</si>
  <si>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</si>
  <si>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</si>
  <si>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</si>
  <si>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</si>
  <si>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</si>
  <si>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</si>
  <si>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</si>
  <si>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</si>
  <si>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</si>
  <si>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</si>
  <si>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</si>
  <si>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</si>
  <si>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</si>
  <si>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</si>
  <si>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</si>
  <si>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</si>
  <si>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</si>
  <si>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</si>
  <si>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</si>
  <si>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</si>
  <si>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</si>
  <si>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</si>
  <si>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</si>
  <si>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</si>
  <si>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</si>
  <si>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</si>
  <si>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</si>
  <si>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</si>
  <si>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</si>
  <si>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</si>
  <si>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</si>
  <si>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</si>
  <si>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</si>
  <si>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</si>
  <si>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</si>
  <si>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</si>
  <si>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</si>
  <si>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</si>
  <si>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</si>
  <si>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</si>
  <si>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</si>
  <si>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</si>
  <si>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</si>
  <si>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</si>
  <si>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</si>
  <si>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</si>
  <si>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</si>
  <si>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</si>
  <si>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</si>
  <si>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</si>
  <si>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</si>
  <si>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</si>
  <si>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</si>
  <si>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</si>
  <si>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</si>
  <si>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</si>
  <si>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</si>
  <si>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</si>
  <si>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</si>
  <si>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</si>
  <si>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</si>
  <si>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</si>
  <si>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</si>
  <si>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</si>
  <si>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</si>
  <si>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</si>
  <si>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</si>
  <si>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</si>
  <si>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</si>
  <si>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</si>
  <si>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</si>
  <si>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</si>
  <si>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</si>
  <si>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</si>
  <si>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</si>
  <si>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</si>
  <si>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</si>
  <si>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</si>
  <si>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</si>
  <si>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</si>
  <si>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</si>
  <si>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</si>
  <si>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</si>
  <si>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</si>
  <si>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</si>
  <si>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</si>
  <si>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</si>
  <si>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</si>
  <si>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</si>
  <si>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</si>
  <si>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</si>
  <si>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</si>
  <si>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</si>
  <si>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</si>
  <si>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</si>
  <si>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</si>
  <si>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</si>
  <si>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</si>
  <si>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</si>
  <si>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</si>
  <si>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</si>
  <si>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</si>
  <si>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</si>
  <si>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</si>
  <si>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</si>
  <si>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</si>
  <si>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</si>
  <si>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</si>
  <si>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</si>
  <si>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</si>
  <si>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</si>
  <si>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</si>
  <si>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</si>
  <si>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</si>
  <si>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</si>
  <si>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</si>
  <si>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</si>
  <si>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</si>
  <si>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</si>
  <si>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</si>
  <si>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</si>
  <si>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</si>
  <si>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</si>
  <si>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</si>
  <si>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</si>
  <si>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</si>
  <si>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</si>
  <si>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</si>
  <si>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</si>
  <si>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</si>
  <si>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</si>
  <si>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</si>
  <si>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</si>
  <si>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</si>
  <si>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</si>
  <si>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</si>
  <si>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</si>
  <si>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</si>
  <si>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</si>
  <si>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</si>
  <si>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</si>
  <si>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</si>
  <si>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</si>
  <si>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</si>
  <si>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</si>
  <si>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</si>
  <si>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</si>
  <si>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</si>
  <si>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</si>
  <si>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</si>
  <si>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</si>
  <si>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</si>
  <si>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</si>
  <si>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</si>
  <si>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</si>
  <si>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</si>
  <si>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</si>
  <si>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</si>
  <si>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</si>
  <si>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</si>
  <si>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</si>
  <si>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</si>
  <si>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</si>
  <si>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</si>
  <si>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</si>
  <si>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</si>
  <si>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</si>
  <si>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</si>
  <si>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</si>
  <si>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</si>
  <si>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</si>
  <si>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</si>
  <si>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</si>
  <si>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</si>
  <si>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</si>
  <si>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</si>
  <si>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</si>
  <si>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</si>
  <si>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</si>
  <si>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</si>
  <si>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</si>
  <si>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</si>
  <si>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</si>
  <si>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</si>
  <si>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</si>
  <si>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</si>
  <si>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</si>
  <si>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</si>
  <si>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</si>
  <si>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</si>
  <si>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</si>
  <si>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</si>
  <si>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</si>
  <si>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</si>
  <si>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</si>
  <si>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</si>
  <si>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</si>
  <si>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</si>
  <si>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</si>
  <si>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</si>
  <si>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</si>
  <si>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</si>
  <si>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</si>
  <si>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</si>
  <si>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</si>
  <si>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</si>
  <si>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</si>
  <si>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</si>
  <si>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</si>
  <si>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</si>
  <si>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</si>
  <si>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</si>
  <si>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</si>
  <si>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</si>
  <si>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</si>
  <si>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</si>
  <si>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</si>
  <si>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</si>
  <si>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</si>
  <si>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</si>
  <si>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</si>
  <si>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</si>
  <si>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</si>
  <si>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</si>
  <si>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</si>
  <si>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</si>
  <si>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</si>
  <si>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</si>
  <si>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</si>
  <si>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</si>
  <si>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</si>
  <si>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</si>
  <si>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</si>
  <si>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</si>
  <si>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</si>
  <si>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</si>
  <si>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</si>
  <si>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</si>
  <si>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</si>
  <si>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</si>
  <si>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</si>
  <si>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</si>
  <si>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</si>
  <si>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</si>
  <si>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</si>
  <si>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</si>
  <si>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</si>
  <si>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</si>
  <si>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</si>
  <si>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</si>
  <si>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</si>
  <si>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</si>
  <si>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</si>
  <si>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</si>
  <si>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</si>
  <si>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</si>
  <si>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</si>
  <si>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</si>
  <si>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</si>
  <si>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</si>
  <si>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</si>
  <si>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</si>
  <si>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</si>
  <si>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</si>
  <si>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</si>
  <si>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</si>
  <si>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</si>
  <si>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</si>
  <si>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</si>
  <si>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</si>
  <si>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</si>
  <si>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</si>
  <si>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</si>
  <si>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</si>
  <si>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</si>
  <si>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</si>
  <si>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</si>
  <si>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</si>
  <si>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</si>
  <si>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</si>
  <si>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</si>
  <si>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</si>
  <si>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</si>
  <si>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</si>
  <si>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</si>
  <si>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</si>
  <si>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</si>
  <si>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</si>
  <si>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</si>
  <si>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</si>
  <si>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</si>
  <si>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</si>
  <si>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</si>
  <si>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</si>
  <si>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</si>
  <si>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</si>
  <si>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</si>
  <si>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</si>
  <si>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</si>
  <si>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</si>
  <si>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</si>
  <si>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</si>
  <si>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</si>
  <si>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</si>
  <si>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</si>
  <si>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</si>
  <si>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</si>
  <si>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</si>
  <si>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</si>
  <si>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</si>
  <si>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</si>
  <si>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</si>
  <si>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</si>
  <si>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</si>
  <si>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</si>
  <si>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</si>
  <si>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</si>
  <si>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</si>
  <si>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</si>
  <si>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</si>
  <si>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</si>
  <si>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</si>
  <si>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</si>
  <si>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</si>
  <si>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</si>
  <si>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</si>
  <si>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</si>
  <si>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</si>
  <si>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</si>
  <si>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</si>
  <si>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</si>
  <si>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</si>
  <si>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</si>
  <si>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</si>
  <si>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</si>
  <si>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</si>
  <si>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</si>
  <si>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</si>
  <si>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</si>
  <si>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</si>
  <si>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</si>
  <si>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</si>
  <si>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</si>
  <si>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</si>
  <si>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</si>
  <si>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</si>
  <si>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</si>
  <si>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</si>
  <si>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</si>
  <si>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</si>
  <si>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</si>
  <si>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</si>
  <si>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</si>
  <si>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</si>
  <si>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</si>
  <si>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</si>
  <si>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</si>
  <si>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</si>
  <si>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</si>
  <si>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</si>
  <si>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</si>
  <si>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</si>
  <si>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</si>
  <si>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</si>
  <si>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</si>
  <si>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</si>
  <si>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</si>
  <si>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</si>
  <si>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</si>
  <si>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</si>
  <si>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</si>
  <si>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</si>
  <si>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</si>
  <si>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</si>
  <si>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</si>
  <si>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</si>
  <si>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</si>
  <si>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</si>
  <si>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</si>
  <si>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</si>
  <si>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</si>
  <si>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</si>
  <si>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</si>
  <si>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</si>
  <si>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</si>
  <si>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</si>
  <si>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</si>
  <si>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</si>
  <si>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</si>
  <si>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</si>
  <si>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</si>
  <si>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</si>
  <si>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</si>
  <si>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</si>
  <si>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</si>
  <si>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</si>
  <si>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</si>
  <si>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</si>
  <si>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</si>
  <si>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</si>
  <si>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</si>
  <si>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</si>
  <si>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</si>
  <si>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</si>
  <si>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</si>
  <si>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</si>
  <si>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</si>
  <si>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</si>
  <si>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</si>
  <si>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</si>
  <si>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</si>
  <si>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</si>
  <si>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</si>
  <si>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</si>
  <si>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</si>
  <si>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</si>
  <si>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</si>
  <si>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</si>
  <si>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</si>
  <si>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</si>
  <si>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</si>
  <si>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</si>
  <si>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</si>
  <si>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</si>
  <si>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</si>
  <si>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</si>
  <si>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</si>
  <si>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</si>
  <si>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</si>
  <si>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</si>
  <si>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</si>
  <si>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</si>
  <si>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</si>
  <si>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</si>
  <si>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</si>
  <si>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</si>
  <si>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</si>
  <si>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</si>
  <si>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</si>
  <si>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</si>
  <si>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</si>
  <si>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</si>
  <si>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</si>
  <si>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</si>
  <si>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</si>
  <si>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</si>
  <si>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</si>
  <si>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</si>
  <si>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</si>
  <si>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</si>
  <si>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</si>
  <si>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</si>
  <si>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</si>
  <si>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</si>
  <si>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</si>
  <si>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</si>
  <si>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</si>
  <si>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</si>
  <si>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</si>
  <si>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</si>
  <si>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</si>
  <si>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</si>
  <si>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</si>
  <si>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</si>
  <si>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</si>
  <si>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</si>
  <si>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</si>
  <si>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</si>
  <si>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</si>
  <si>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</si>
  <si>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</si>
  <si>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</si>
  <si>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</si>
  <si>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</si>
  <si>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</si>
  <si>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</si>
  <si>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</si>
  <si>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</si>
  <si>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</si>
  <si>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</si>
  <si>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</si>
  <si>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</si>
  <si>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</si>
  <si>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</si>
  <si>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</si>
  <si>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</si>
  <si>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</si>
  <si>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</si>
  <si>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</si>
  <si>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</si>
  <si>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</si>
  <si>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</si>
  <si>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</si>
  <si>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</si>
  <si>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</si>
  <si>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</si>
  <si>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</si>
  <si>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</si>
  <si>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</si>
  <si>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</si>
  <si>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</si>
  <si>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</si>
  <si>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</si>
  <si>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</si>
  <si>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</si>
  <si>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</si>
  <si>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</si>
  <si>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</si>
  <si>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</si>
  <si>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</si>
  <si>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</si>
  <si>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</si>
  <si>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</si>
  <si>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</si>
  <si>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</si>
  <si>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</si>
  <si>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</si>
  <si>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</si>
  <si>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</si>
  <si>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</si>
  <si>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</si>
  <si>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</si>
  <si>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</si>
  <si>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</si>
  <si>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</si>
  <si>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</si>
  <si>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</si>
  <si>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</si>
  <si>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</si>
  <si>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</si>
  <si>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</si>
  <si>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</si>
  <si>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</si>
  <si>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</si>
  <si>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</si>
  <si>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</si>
  <si>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</si>
  <si>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</si>
  <si>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</si>
  <si>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</si>
  <si>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</si>
  <si>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</si>
  <si>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</si>
  <si>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</si>
  <si>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</si>
  <si>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</si>
  <si>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</si>
  <si>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</si>
  <si>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</si>
  <si>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</si>
  <si>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</si>
  <si>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</si>
  <si>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</si>
  <si>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</si>
  <si>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</si>
  <si>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</si>
  <si>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</si>
  <si>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</si>
  <si>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</si>
  <si>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</si>
  <si>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</si>
  <si>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</si>
  <si>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</si>
  <si>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</si>
  <si>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</si>
  <si>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</si>
  <si>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</si>
  <si>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</si>
  <si>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</si>
  <si>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</si>
  <si>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</si>
  <si>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</si>
  <si>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</si>
  <si>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</si>
  <si>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</si>
  <si>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</si>
  <si>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</si>
  <si>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</si>
  <si>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</si>
  <si>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</si>
  <si>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</si>
  <si>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</si>
  <si>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</si>
  <si>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</si>
  <si>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</si>
  <si>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</si>
  <si>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</si>
  <si>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</si>
  <si>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</si>
  <si>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</si>
  <si>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</si>
  <si>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</si>
  <si>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</si>
  <si>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</si>
  <si>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</si>
  <si>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</si>
  <si>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</si>
  <si>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</si>
  <si>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</si>
  <si>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</si>
  <si>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</si>
  <si>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</si>
  <si>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</si>
  <si>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</si>
  <si>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</si>
  <si>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</si>
  <si>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</si>
  <si>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</si>
  <si>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</si>
  <si>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</si>
  <si>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</si>
  <si>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</si>
  <si>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</si>
  <si>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</si>
  <si>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</si>
  <si>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</si>
  <si>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</si>
  <si>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</si>
  <si>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</si>
  <si>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</si>
  <si>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</si>
  <si>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</si>
  <si>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</si>
  <si>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</si>
  <si>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</si>
  <si>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</si>
  <si>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</si>
  <si>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</si>
  <si>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</si>
  <si>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</si>
  <si>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</si>
  <si>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</si>
  <si>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</si>
  <si>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</si>
  <si>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</si>
  <si>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</si>
  <si>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</si>
  <si>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</si>
  <si>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</si>
  <si>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</si>
  <si>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</si>
  <si>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</si>
  <si>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</si>
  <si>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</si>
  <si>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</si>
  <si>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</si>
  <si>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</si>
  <si>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</si>
  <si>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</si>
  <si>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</si>
  <si>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</si>
  <si>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</si>
  <si>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</si>
  <si>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</si>
  <si>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</si>
  <si>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</si>
  <si>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</si>
  <si>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</si>
  <si>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</si>
  <si>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</si>
  <si>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</si>
  <si>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</si>
  <si>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</si>
  <si>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</si>
  <si>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</si>
  <si>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</si>
  <si>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</si>
  <si>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</si>
  <si>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</si>
  <si>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</si>
  <si>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</si>
  <si>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</si>
  <si>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</si>
  <si>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</si>
  <si>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</si>
  <si>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</si>
  <si>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</si>
  <si>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</si>
  <si>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</si>
  <si>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</si>
  <si>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</si>
  <si>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</si>
  <si>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</si>
  <si>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</si>
  <si>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</si>
  <si>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</si>
  <si>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</si>
  <si>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</si>
  <si>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</si>
  <si>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</si>
  <si>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</si>
  <si>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</si>
  <si>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</si>
  <si>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</si>
  <si>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</si>
  <si>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</si>
  <si>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</si>
  <si>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</si>
  <si>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</si>
  <si>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</si>
  <si>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</si>
  <si>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</si>
  <si>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</si>
  <si>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</si>
  <si>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</si>
  <si>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</si>
  <si>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</si>
  <si>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</si>
  <si>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</si>
  <si>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</si>
  <si>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</si>
  <si>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</si>
  <si>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</si>
  <si>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</si>
  <si>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</si>
  <si>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</si>
  <si>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</si>
  <si>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</si>
  <si>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</si>
  <si>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</si>
  <si>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</si>
  <si>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</si>
  <si>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</si>
  <si>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</si>
  <si>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</si>
  <si>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</si>
  <si>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</si>
  <si>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</si>
  <si>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</si>
  <si>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</si>
  <si>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</si>
  <si>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</si>
  <si>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</si>
  <si>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</si>
  <si>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</si>
  <si>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</si>
  <si>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</si>
  <si>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</si>
  <si>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</si>
  <si>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</si>
  <si>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</si>
  <si>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</si>
  <si>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</si>
  <si>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</si>
  <si>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</si>
  <si>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</si>
  <si>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</si>
  <si>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</si>
  <si>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</si>
  <si>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</si>
  <si>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</si>
  <si>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</si>
  <si>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</si>
  <si>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</si>
  <si>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</si>
  <si>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</si>
  <si>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</si>
  <si>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</si>
  <si>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</si>
  <si>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</si>
  <si>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</si>
  <si>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</si>
  <si>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</si>
  <si>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</si>
  <si>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</si>
  <si>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</si>
  <si>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</si>
  <si>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</si>
  <si>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</si>
  <si>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</si>
  <si>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</si>
  <si>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</si>
  <si>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</si>
  <si>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</si>
  <si>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</si>
  <si>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</si>
  <si>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</si>
  <si>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</si>
  <si>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</si>
  <si>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</si>
  <si>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</si>
  <si>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</si>
  <si>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</si>
  <si>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</si>
  <si>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</si>
  <si>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</si>
  <si>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</si>
  <si>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</si>
  <si>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</si>
  <si>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</si>
  <si>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</si>
  <si>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</si>
  <si>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</si>
  <si>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</si>
  <si>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</si>
  <si>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</si>
  <si>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</si>
  <si>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</si>
  <si>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</si>
  <si>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</si>
  <si>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</si>
  <si>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</si>
  <si>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</si>
  <si>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</si>
  <si>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</si>
  <si>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</si>
  <si>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</si>
  <si>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</si>
  <si>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</si>
  <si>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</si>
  <si>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</si>
  <si>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</si>
  <si>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</si>
  <si>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</si>
  <si>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</si>
  <si>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</si>
  <si>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</si>
  <si>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</si>
  <si>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</si>
  <si>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</si>
  <si>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</si>
  <si>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</si>
  <si>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</si>
  <si>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</si>
  <si>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</si>
  <si>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</si>
  <si>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</si>
  <si>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</si>
  <si>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</si>
  <si>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</si>
  <si>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</si>
  <si>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</si>
  <si>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</si>
  <si>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</si>
  <si>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</si>
  <si>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</si>
  <si>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</si>
  <si>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</si>
  <si>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</si>
  <si>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</si>
  <si>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</si>
  <si>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</si>
  <si>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</si>
  <si>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</si>
  <si>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</si>
  <si>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</si>
  <si>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</si>
  <si>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</si>
  <si>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</si>
  <si>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</si>
  <si>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</si>
  <si>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</si>
  <si>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</si>
  <si>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</si>
  <si>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</si>
  <si>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</si>
  <si>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</si>
  <si>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</si>
  <si>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</si>
  <si>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</si>
  <si>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</si>
  <si>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</si>
  <si>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</si>
  <si>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</si>
  <si>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</si>
  <si>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</si>
  <si>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</si>
  <si>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</si>
  <si>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</si>
  <si>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</si>
  <si>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</si>
  <si>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</si>
  <si>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</si>
  <si>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</si>
  <si>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</si>
  <si>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</si>
  <si>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</si>
  <si>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</si>
  <si>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</si>
  <si>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</si>
  <si>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</si>
  <si>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</si>
  <si>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</si>
  <si>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</si>
  <si>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</si>
  <si>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</si>
  <si>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</si>
  <si>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</si>
  <si>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</si>
  <si>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</si>
  <si>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</si>
  <si>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</si>
  <si>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</si>
  <si>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</si>
  <si>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</si>
  <si>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</si>
  <si>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</si>
  <si>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</si>
  <si>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</si>
  <si>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</si>
  <si>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</si>
  <si>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</si>
  <si>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</si>
  <si>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</si>
  <si>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</si>
  <si>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</si>
  <si>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</si>
  <si>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</si>
  <si>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</si>
  <si>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</si>
  <si>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</si>
  <si>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</si>
  <si>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</si>
  <si>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</si>
  <si>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</si>
  <si>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</si>
  <si>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</si>
  <si>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</si>
  <si>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</si>
  <si>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</si>
  <si>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</si>
  <si>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</si>
  <si>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</si>
  <si>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</si>
  <si>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</si>
  <si>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</si>
  <si>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</si>
  <si>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</si>
  <si>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</si>
  <si>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</si>
  <si>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</si>
  <si>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</si>
  <si>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</si>
  <si>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</si>
  <si>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</si>
  <si>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</si>
  <si>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</si>
  <si>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</si>
  <si>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</si>
  <si>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</si>
  <si>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</si>
  <si>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</si>
  <si>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</si>
  <si>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</si>
  <si>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</si>
  <si>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</si>
  <si>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</si>
  <si>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</si>
  <si>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</si>
  <si>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</si>
  <si>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</si>
  <si>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</si>
  <si>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</si>
  <si>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</si>
  <si>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</si>
  <si>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</si>
  <si>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</si>
  <si>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</si>
  <si>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</si>
  <si>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</si>
  <si>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</si>
  <si>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</si>
  <si>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</si>
  <si>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</si>
  <si>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</si>
  <si>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</si>
  <si>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</si>
  <si>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</si>
  <si>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</si>
  <si>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</si>
  <si>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</si>
  <si>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</si>
  <si>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</si>
  <si>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</si>
  <si>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</si>
  <si>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</si>
  <si>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</si>
  <si>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</si>
  <si>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</si>
  <si>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</si>
  <si>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</si>
  <si>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</si>
  <si>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</si>
  <si>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</si>
  <si>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</si>
  <si>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</si>
  <si>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</si>
  <si>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</si>
  <si>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</si>
  <si>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</si>
  <si>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</si>
  <si>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</si>
  <si>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</si>
  <si>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</si>
  <si>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</si>
  <si>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</si>
  <si>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</si>
  <si>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</si>
  <si>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</si>
  <si>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</si>
  <si>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</si>
  <si>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</si>
  <si>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</si>
  <si>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</si>
  <si>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</si>
  <si>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</si>
  <si>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</si>
  <si>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</si>
  <si>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</si>
  <si>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</si>
  <si>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</si>
  <si>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</si>
  <si>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</si>
  <si>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</si>
  <si>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</si>
  <si>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</si>
  <si>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</si>
  <si>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</si>
  <si>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</si>
  <si>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</si>
  <si>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</si>
  <si>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</si>
  <si>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</si>
  <si>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</si>
  <si>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</si>
  <si>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</si>
  <si>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</si>
  <si>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</si>
  <si>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</si>
  <si>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</si>
  <si>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</si>
  <si>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</si>
  <si>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</si>
  <si>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</si>
  <si>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</si>
  <si>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</si>
  <si>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</si>
  <si>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</si>
  <si>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</si>
  <si>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</si>
  <si>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</si>
  <si>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</si>
  <si>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</si>
  <si>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</si>
  <si>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</si>
  <si>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</si>
  <si>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</si>
  <si>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</si>
  <si>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</si>
  <si>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</si>
  <si>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</si>
  <si>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</si>
  <si>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</si>
  <si>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</si>
  <si>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</si>
  <si>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</si>
  <si>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</si>
  <si>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</si>
  <si>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</si>
  <si>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</si>
  <si>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</si>
  <si>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</si>
  <si>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</si>
  <si>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</si>
  <si>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</si>
  <si>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</si>
  <si>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</si>
  <si>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</si>
  <si>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</si>
  <si>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</si>
  <si>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</si>
  <si>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</si>
  <si>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</si>
  <si>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</si>
  <si>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</si>
  <si>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</si>
  <si>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</si>
  <si>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</si>
  <si>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</si>
  <si>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</si>
  <si>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</si>
  <si>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</si>
  <si>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</si>
  <si>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</si>
  <si>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</si>
  <si>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</si>
  <si>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</si>
  <si>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</si>
  <si>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</si>
  <si>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</si>
  <si>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</si>
  <si>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</si>
  <si>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</si>
  <si>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</si>
  <si>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</si>
  <si>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</si>
  <si>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</si>
  <si>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</si>
  <si>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</si>
  <si>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</si>
  <si>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</si>
  <si>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</si>
  <si>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</si>
  <si>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</si>
  <si>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</si>
  <si>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</si>
  <si>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</si>
  <si>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</si>
  <si>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</si>
  <si>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</si>
  <si>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</si>
  <si>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</si>
  <si>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</si>
  <si>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</si>
  <si>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</si>
  <si>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</si>
  <si>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</si>
  <si>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</si>
  <si>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</si>
  <si>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</si>
  <si>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</si>
  <si>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</si>
  <si>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</si>
  <si>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</si>
  <si>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</si>
  <si>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</si>
  <si>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</si>
  <si>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</si>
  <si>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</si>
  <si>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</si>
  <si>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</si>
  <si>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</si>
  <si>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</si>
  <si>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</si>
  <si>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</si>
  <si>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</si>
  <si>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</si>
  <si>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</si>
  <si>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</si>
  <si>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</si>
  <si>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</si>
  <si>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</si>
  <si>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</si>
  <si>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</si>
  <si>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</si>
  <si>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</si>
  <si>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</si>
  <si>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</si>
  <si>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</si>
  <si>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</si>
  <si>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</si>
  <si>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</si>
  <si>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</si>
  <si>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</si>
  <si>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</si>
  <si>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</si>
  <si>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</si>
  <si>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</si>
  <si>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</si>
  <si>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</si>
  <si>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</si>
  <si>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</si>
  <si>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</si>
  <si>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</si>
  <si>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</si>
  <si>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</si>
  <si>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</si>
  <si>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</si>
  <si>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</si>
  <si>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</si>
  <si>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</si>
  <si>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</si>
  <si>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</si>
  <si>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</si>
  <si>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</si>
  <si>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</si>
  <si>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</si>
  <si>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</si>
  <si>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</si>
  <si>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</si>
  <si>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</si>
  <si>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</si>
  <si>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</si>
  <si>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</si>
  <si>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</si>
  <si>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</si>
  <si>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</si>
  <si>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</si>
  <si>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</si>
  <si>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</si>
  <si>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</si>
  <si>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</si>
  <si>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</si>
  <si>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</si>
  <si>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</si>
  <si>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</si>
  <si>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</si>
  <si>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</si>
  <si>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</si>
  <si>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</si>
  <si>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</si>
  <si>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</si>
  <si>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</si>
  <si>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</si>
  <si>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</si>
  <si>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</si>
  <si>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</si>
  <si>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</si>
  <si>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</si>
  <si>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</si>
  <si>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</si>
  <si>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</si>
  <si>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</si>
  <si>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</si>
  <si>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</si>
  <si>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</si>
  <si>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</si>
  <si>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</si>
  <si>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</si>
  <si>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</si>
  <si>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</si>
  <si>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</si>
  <si>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</si>
  <si>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</si>
  <si>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</si>
  <si>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</si>
  <si>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</si>
  <si>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</si>
  <si>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</si>
  <si>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</si>
  <si>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</si>
  <si>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</si>
  <si>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</si>
  <si>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</si>
  <si>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</si>
  <si>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</si>
  <si>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</si>
  <si>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</si>
  <si>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</si>
  <si>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</si>
  <si>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</si>
  <si>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</si>
  <si>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</si>
  <si>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</si>
  <si>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</si>
  <si>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</si>
  <si>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</si>
  <si>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</si>
  <si>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</si>
  <si>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</si>
  <si>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</si>
  <si>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</si>
  <si>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</si>
  <si>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</si>
  <si>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</si>
  <si>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</si>
  <si>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</si>
  <si>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</si>
  <si>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</si>
  <si>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</si>
  <si>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</si>
  <si>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</si>
  <si>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</si>
  <si>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</si>
  <si>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</si>
  <si>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</si>
  <si>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</si>
  <si>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</si>
  <si>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</si>
  <si>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</si>
  <si>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</si>
  <si>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</si>
  <si>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</si>
  <si>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</si>
  <si>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</si>
  <si>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</si>
  <si>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</si>
  <si>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</si>
  <si>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</si>
  <si>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</si>
  <si>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</si>
  <si>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</si>
  <si>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</si>
  <si>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</si>
  <si>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</si>
  <si>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</si>
  <si>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</si>
  <si>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</si>
  <si>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</si>
  <si>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</si>
  <si>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</si>
  <si>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</si>
  <si>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</si>
  <si>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</si>
  <si>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</si>
  <si>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</si>
  <si>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</si>
  <si>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</si>
  <si>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</si>
  <si>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</si>
  <si>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</si>
  <si>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</si>
  <si>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</si>
  <si>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</si>
  <si>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</si>
  <si>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</si>
  <si>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</si>
  <si>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</si>
  <si>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</si>
  <si>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</si>
  <si>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</si>
  <si>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</si>
  <si>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</si>
  <si>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</si>
  <si>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</si>
  <si>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</si>
  <si>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</si>
  <si>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</si>
  <si>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</si>
  <si>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</si>
  <si>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</si>
  <si>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</si>
  <si>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</si>
  <si>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</si>
  <si>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</si>
  <si>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</si>
  <si>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</si>
  <si>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</si>
  <si>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</si>
  <si>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</si>
  <si>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</si>
  <si>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</si>
  <si>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</si>
  <si>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</si>
  <si>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</si>
  <si>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</si>
  <si>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</si>
  <si>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</si>
  <si>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</si>
  <si>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</si>
  <si>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</si>
  <si>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</si>
  <si>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</si>
  <si>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</si>
  <si>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</si>
  <si>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</si>
  <si>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</si>
  <si>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</si>
  <si>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</si>
  <si>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</si>
  <si>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</si>
  <si>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</si>
  <si>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</si>
  <si>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</si>
  <si>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</si>
  <si>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</si>
  <si>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</si>
  <si>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</si>
  <si>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</si>
  <si>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</si>
  <si>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</si>
  <si>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</si>
  <si>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</si>
  <si>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</si>
  <si>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</si>
  <si>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</si>
  <si>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</si>
  <si>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</si>
  <si>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</si>
  <si>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</si>
  <si>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</si>
  <si>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</si>
  <si>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</si>
  <si>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</si>
  <si>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</si>
  <si>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</si>
  <si>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</si>
  <si>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</si>
  <si>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</si>
  <si>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</si>
  <si>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</si>
  <si>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</si>
  <si>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</si>
  <si>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</si>
  <si>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</si>
  <si>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</si>
  <si>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</si>
  <si>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</si>
  <si>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</si>
  <si>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</si>
  <si>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</si>
  <si>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</si>
  <si>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</si>
  <si>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</si>
  <si>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</si>
  <si>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</si>
  <si>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</si>
  <si>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</si>
  <si>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</si>
  <si>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</si>
  <si>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</si>
  <si>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</si>
  <si>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</si>
  <si>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</si>
  <si>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</si>
  <si>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</si>
  <si>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</si>
  <si>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</si>
  <si>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</si>
  <si>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</si>
  <si>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</si>
  <si>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</si>
  <si>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</si>
  <si>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</si>
  <si>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</si>
  <si>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</si>
  <si>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</si>
  <si>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</si>
  <si>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</si>
  <si>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</si>
  <si>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</si>
  <si>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</si>
  <si>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</si>
  <si>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</si>
  <si>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</si>
  <si>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</si>
  <si>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</si>
  <si>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</si>
  <si>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</si>
  <si>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</si>
  <si>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</si>
  <si>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</si>
  <si>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</si>
  <si>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</si>
  <si>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</si>
  <si>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</si>
  <si>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</si>
  <si>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</si>
  <si>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</si>
  <si>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</si>
  <si>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</si>
  <si>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</si>
  <si>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</si>
  <si>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</si>
  <si>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</si>
  <si>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</si>
  <si>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</si>
  <si>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</si>
  <si>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</si>
  <si>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</si>
  <si>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</si>
  <si>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</si>
  <si>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</si>
  <si>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</si>
  <si>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</si>
  <si>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</si>
  <si>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</si>
  <si>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</si>
  <si>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</si>
  <si>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</si>
  <si>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</si>
  <si>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</si>
  <si>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</si>
  <si>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</si>
  <si>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</si>
  <si>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</si>
  <si>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</si>
  <si>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</si>
  <si>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</si>
  <si>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</si>
  <si>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</si>
  <si>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</si>
  <si>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</si>
  <si>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</si>
  <si>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</si>
  <si>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</si>
  <si>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</si>
  <si>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</si>
  <si>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</si>
  <si>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</si>
  <si>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</si>
  <si>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</si>
  <si>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</si>
  <si>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</si>
  <si>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</si>
  <si>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</si>
  <si>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</si>
  <si>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</si>
  <si>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</si>
  <si>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</si>
  <si>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</si>
  <si>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</si>
  <si>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</si>
  <si>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</si>
  <si>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</si>
  <si>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</si>
  <si>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</si>
  <si>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</si>
  <si>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</si>
  <si>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</si>
  <si>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</si>
  <si>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</si>
  <si>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</si>
  <si>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</si>
  <si>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</si>
  <si>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</si>
  <si>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</si>
  <si>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</si>
  <si>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</si>
  <si>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</si>
  <si>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</si>
  <si>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</si>
  <si>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</si>
  <si>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</si>
  <si>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</si>
  <si>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</si>
  <si>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</si>
  <si>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</si>
  <si>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</si>
  <si>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</si>
  <si>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</si>
  <si>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</si>
  <si>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</si>
  <si>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</si>
  <si>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</si>
  <si>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</si>
  <si>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</si>
  <si>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</si>
  <si>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</si>
  <si>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</si>
  <si>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</si>
  <si>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</si>
  <si>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</si>
  <si>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</si>
  <si>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</si>
  <si>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</si>
  <si>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</si>
  <si>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</si>
  <si>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</si>
  <si>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</si>
  <si>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</si>
  <si>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</si>
  <si>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</si>
  <si>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</si>
  <si>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</si>
  <si>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</si>
  <si>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</si>
  <si>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</si>
  <si>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</si>
  <si>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</si>
  <si>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</si>
  <si>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</si>
  <si>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</si>
  <si>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</si>
  <si>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</si>
  <si>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</si>
  <si>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</si>
  <si>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</si>
  <si>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</si>
  <si>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</si>
  <si>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</si>
  <si>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</si>
  <si>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</si>
  <si>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</si>
  <si>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</si>
  <si>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</si>
  <si>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</si>
  <si>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</si>
  <si>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</si>
  <si>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</si>
  <si>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</si>
  <si>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</si>
  <si>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</si>
  <si>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</si>
  <si>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</si>
  <si>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</si>
  <si>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</si>
  <si>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</si>
  <si>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</si>
  <si>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</si>
  <si>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</si>
  <si>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</si>
  <si>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</si>
  <si>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</si>
  <si>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</si>
  <si>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</si>
  <si>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</si>
  <si>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</si>
  <si>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</si>
  <si>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</si>
  <si>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</si>
  <si>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</si>
  <si>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</si>
  <si>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</si>
  <si>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</si>
  <si>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</si>
  <si>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</si>
  <si>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</si>
  <si>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</si>
  <si>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</si>
  <si>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</si>
  <si>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</si>
  <si>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</si>
  <si>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</si>
  <si>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</si>
  <si>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</si>
  <si>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</si>
  <si>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</si>
  <si>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</si>
  <si>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</si>
  <si>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</si>
  <si>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</si>
  <si>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</si>
  <si>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</si>
  <si>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</si>
  <si>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</si>
  <si>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</si>
  <si>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</si>
  <si>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</si>
  <si>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</si>
  <si>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</si>
  <si>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</si>
  <si>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</si>
  <si>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</si>
  <si>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</si>
  <si>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</si>
  <si>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</si>
  <si>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</si>
  <si>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</si>
  <si>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</si>
  <si>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</si>
  <si>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</si>
  <si>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</si>
  <si>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</si>
  <si>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</si>
  <si>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</si>
  <si>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</si>
  <si>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</si>
  <si>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</si>
  <si>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</si>
  <si>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</si>
  <si>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</si>
  <si>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</si>
  <si>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</si>
  <si>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</si>
  <si>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</si>
  <si>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</si>
  <si>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</si>
  <si>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</si>
  <si>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</si>
  <si>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</si>
  <si>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</si>
  <si>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</si>
  <si>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</si>
  <si>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</si>
  <si>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</si>
  <si>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</si>
  <si>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</si>
  <si>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</si>
  <si>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</si>
  <si>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</si>
  <si>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</si>
  <si>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</si>
  <si>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</si>
  <si>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</si>
  <si>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</si>
  <si>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</si>
  <si>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</si>
  <si>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</si>
  <si>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</si>
  <si>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</si>
  <si>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</si>
  <si>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</si>
  <si>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</si>
  <si>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</si>
  <si>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</si>
  <si>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</si>
  <si>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</si>
  <si>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</si>
  <si>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</si>
  <si>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</si>
  <si>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</si>
  <si>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</si>
  <si>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</si>
  <si>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</si>
  <si>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</si>
  <si>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</si>
  <si>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</si>
  <si>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</si>
  <si>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</si>
  <si>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</si>
  <si>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</si>
  <si>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</si>
  <si>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</si>
  <si>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</si>
  <si>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</si>
  <si>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</si>
  <si>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</si>
  <si>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</si>
  <si>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</si>
  <si>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</si>
  <si>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</si>
  <si>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</si>
  <si>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</si>
  <si>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</si>
  <si>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</si>
  <si>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</si>
  <si>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</si>
  <si>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</si>
  <si>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</si>
  <si>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</si>
  <si>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</si>
  <si>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</si>
  <si>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</si>
  <si>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</si>
  <si>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</si>
  <si>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</si>
  <si>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</si>
  <si>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</si>
  <si>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</si>
  <si>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</si>
  <si>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</si>
  <si>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</si>
  <si>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</si>
  <si>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</si>
  <si>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</si>
  <si>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</si>
  <si>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</si>
  <si>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</si>
  <si>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</si>
  <si>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</si>
  <si>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</si>
  <si>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</si>
  <si>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</si>
  <si>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</si>
  <si>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</si>
  <si>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</si>
  <si>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</si>
  <si>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</si>
  <si>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</si>
  <si>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</si>
  <si>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</si>
  <si>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</si>
  <si>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</si>
  <si>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</si>
  <si>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</si>
  <si>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</si>
  <si>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</si>
  <si>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</si>
  <si>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</si>
  <si>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</si>
  <si>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</si>
  <si>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</si>
  <si>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</si>
  <si>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</si>
  <si>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</si>
  <si>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</si>
  <si>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</si>
  <si>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</si>
  <si>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</si>
  <si>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</si>
  <si>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</si>
  <si>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</si>
  <si>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</si>
  <si>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</si>
  <si>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</si>
  <si>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</si>
  <si>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</si>
  <si>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</si>
  <si>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</si>
  <si>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</si>
  <si>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</si>
  <si>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</si>
  <si>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</si>
  <si>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</si>
  <si>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</si>
  <si>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</si>
  <si>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</si>
  <si>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</si>
  <si>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</si>
  <si>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</si>
  <si>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</si>
  <si>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</si>
  <si>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</si>
  <si>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</si>
  <si>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</si>
  <si>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</si>
  <si>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</si>
  <si>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</si>
  <si>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</si>
  <si>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</si>
  <si>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</si>
  <si>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</si>
  <si>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</si>
  <si>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</si>
  <si>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</si>
  <si>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</si>
  <si>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</si>
  <si>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</si>
  <si>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</si>
  <si>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</si>
  <si>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</si>
  <si>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</si>
  <si>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</si>
  <si>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</si>
  <si>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</si>
  <si>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</si>
  <si>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</si>
  <si>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</si>
  <si>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</si>
  <si>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</si>
  <si>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</si>
  <si>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</si>
  <si>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</si>
  <si>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</si>
  <si>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</si>
  <si>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</si>
  <si>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</si>
  <si>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</si>
  <si>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</si>
  <si>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</si>
  <si>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</si>
  <si>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</si>
  <si>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</si>
  <si>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</si>
  <si>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</si>
  <si>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</si>
  <si>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</si>
  <si>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</si>
  <si>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</si>
  <si>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</si>
  <si>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</si>
  <si>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</si>
  <si>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</si>
  <si>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</si>
  <si>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</si>
  <si>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</si>
  <si>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</si>
  <si>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</si>
  <si>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</si>
  <si>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</si>
  <si>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</si>
  <si>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</si>
  <si>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</si>
  <si>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</si>
  <si>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</si>
  <si>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</si>
  <si>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</si>
  <si>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</si>
  <si>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</si>
  <si>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</si>
  <si>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</si>
  <si>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</si>
  <si>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</si>
  <si>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</si>
  <si>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</si>
  <si>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</si>
  <si>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</si>
  <si>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</si>
  <si>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</si>
  <si>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</si>
  <si>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</si>
  <si>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</si>
  <si>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</si>
  <si>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</si>
  <si>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</si>
  <si>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</si>
  <si>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</si>
  <si>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</si>
  <si>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</si>
  <si>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</si>
  <si>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</si>
  <si>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</si>
  <si>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</si>
  <si>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</si>
  <si>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</si>
  <si>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</si>
  <si>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</si>
  <si>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</si>
  <si>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</si>
  <si>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</si>
  <si>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</si>
  <si>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</si>
  <si>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</si>
  <si>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</si>
  <si>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</si>
  <si>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</si>
  <si>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</si>
  <si>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</si>
  <si>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</si>
  <si>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</si>
  <si>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</si>
  <si>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</si>
  <si>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</si>
  <si>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</si>
  <si>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</si>
  <si>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</si>
  <si>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</si>
  <si>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</si>
  <si>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</si>
  <si>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</si>
  <si>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</si>
  <si>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</si>
  <si>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</si>
  <si>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</si>
  <si>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</si>
  <si>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</si>
  <si>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</si>
  <si>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</si>
  <si>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</si>
  <si>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</si>
  <si>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</si>
  <si>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</si>
  <si>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</si>
  <si>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</si>
  <si>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</si>
  <si>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</si>
  <si>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</si>
  <si>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</si>
  <si>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</si>
  <si>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</si>
  <si>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</si>
  <si>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</si>
  <si>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</si>
  <si>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</si>
  <si>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</si>
  <si>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</si>
  <si>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</si>
  <si>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</si>
  <si>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</si>
  <si>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</si>
  <si>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</si>
  <si>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</si>
  <si>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</si>
  <si>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</si>
  <si>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</si>
  <si>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</si>
  <si>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</si>
  <si>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</si>
  <si>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</si>
  <si>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</si>
  <si>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</si>
  <si>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</si>
  <si>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</si>
  <si>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</si>
  <si>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</si>
  <si>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</si>
  <si>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</si>
  <si>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</si>
  <si>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</si>
  <si>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</si>
  <si>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</si>
  <si>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</si>
  <si>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</si>
  <si>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</si>
  <si>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</si>
  <si>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</si>
  <si>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</si>
  <si>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</si>
  <si>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</si>
  <si>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</si>
  <si>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</si>
  <si>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</si>
  <si>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</si>
  <si>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</si>
  <si>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</si>
  <si>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</si>
  <si>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</si>
  <si>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</si>
  <si>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</si>
  <si>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</si>
  <si>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</si>
  <si>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</si>
  <si>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</si>
  <si>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</si>
  <si>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</si>
  <si>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</si>
  <si>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</si>
  <si>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</si>
  <si>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</si>
  <si>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</si>
  <si>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</si>
  <si>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</si>
  <si>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</si>
  <si>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</si>
  <si>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</si>
  <si>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</si>
  <si>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</si>
  <si>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</si>
  <si>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</si>
  <si>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</si>
  <si>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</si>
  <si>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</si>
  <si>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</si>
  <si>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</si>
  <si>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</si>
  <si>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</si>
  <si>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</si>
  <si>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</si>
  <si>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</si>
  <si>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</si>
  <si>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</si>
  <si>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</si>
  <si>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</si>
  <si>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</si>
  <si>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</si>
  <si>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</si>
  <si>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</si>
  <si>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</si>
  <si>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</si>
  <si>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</si>
  <si>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</si>
  <si>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</si>
  <si>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</si>
  <si>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</si>
  <si>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</si>
  <si>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</si>
  <si>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</si>
  <si>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</si>
  <si>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</si>
  <si>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</si>
  <si>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</si>
  <si>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</si>
  <si>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</si>
  <si>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</si>
  <si>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</si>
  <si>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</si>
  <si>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</si>
  <si>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</si>
  <si>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</si>
  <si>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</si>
  <si>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</si>
  <si>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</si>
  <si>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</si>
  <si>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</si>
  <si>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</si>
  <si>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</si>
  <si>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</si>
  <si>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</si>
  <si>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</si>
  <si>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</si>
  <si>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</si>
  <si>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</si>
  <si>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</si>
  <si>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</si>
  <si>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</si>
  <si>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</si>
  <si>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</si>
  <si>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</si>
  <si>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</si>
  <si>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</si>
  <si>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</si>
  <si>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</si>
  <si>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</si>
  <si>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</si>
  <si>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</si>
  <si>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</si>
  <si>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</si>
  <si>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</si>
  <si>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</si>
  <si>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</si>
  <si>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</si>
  <si>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</si>
  <si>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</si>
  <si>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</si>
  <si>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</si>
  <si>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</si>
  <si>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</si>
  <si>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</si>
  <si>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</si>
  <si>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</si>
  <si>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</si>
  <si>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</si>
  <si>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</si>
  <si>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</si>
  <si>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</si>
  <si>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</si>
  <si>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</si>
  <si>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</si>
  <si>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</si>
  <si>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</si>
  <si>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</si>
  <si>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</si>
  <si>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</si>
  <si>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</si>
  <si>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</si>
  <si>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</si>
  <si>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</si>
  <si>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</si>
  <si>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</si>
  <si>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</si>
  <si>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</si>
  <si>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</si>
  <si>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</si>
  <si>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</si>
  <si>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</si>
  <si>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</si>
  <si>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</si>
  <si>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</si>
  <si>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</si>
  <si>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</si>
  <si>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</si>
  <si>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</si>
  <si>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</si>
  <si>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</si>
  <si>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</si>
  <si>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</si>
  <si>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</si>
  <si>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</si>
  <si>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</si>
  <si>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</si>
  <si>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</si>
  <si>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</si>
  <si>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</si>
  <si>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</si>
  <si>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</si>
  <si>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</si>
  <si>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</si>
  <si>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</si>
  <si>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</si>
  <si>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</si>
  <si>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</si>
  <si>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</si>
  <si>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</si>
  <si>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</si>
  <si>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</si>
  <si>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</si>
  <si>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</si>
  <si>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</si>
  <si>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</si>
  <si>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</si>
  <si>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</si>
  <si>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</si>
  <si>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</si>
  <si>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</si>
  <si>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</si>
  <si>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</si>
  <si>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</si>
  <si>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</si>
  <si>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</si>
  <si>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</si>
  <si>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</si>
  <si>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</si>
  <si>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</si>
  <si>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</si>
  <si>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</si>
  <si>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</si>
  <si>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</si>
  <si>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</si>
  <si>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</si>
  <si>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</si>
  <si>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</si>
  <si>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</si>
  <si>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</si>
  <si>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</si>
  <si>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</si>
  <si>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</si>
  <si>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</si>
  <si>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</si>
  <si>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</si>
  <si>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</si>
  <si>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</si>
  <si>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</si>
  <si>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</si>
  <si>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</si>
  <si>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</si>
  <si>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</si>
  <si>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</si>
  <si>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</si>
  <si>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</si>
  <si>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</si>
  <si>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</si>
  <si>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</si>
  <si>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</si>
  <si>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</si>
  <si>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</si>
  <si>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</si>
  <si>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</si>
  <si>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</si>
  <si>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</si>
  <si>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</si>
  <si>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</si>
  <si>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</si>
  <si>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</si>
  <si>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</si>
  <si>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</si>
  <si>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</si>
  <si>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</si>
  <si>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</si>
  <si>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</si>
  <si>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</si>
  <si>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</si>
  <si>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</si>
  <si>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</si>
  <si>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</si>
  <si>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</si>
  <si>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</si>
  <si>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</si>
  <si>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</si>
  <si>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</si>
  <si>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</si>
  <si>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</si>
  <si>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</si>
  <si>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</si>
  <si>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</si>
  <si>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</si>
  <si>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</si>
  <si>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</si>
  <si>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</si>
  <si>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</si>
  <si>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</si>
  <si>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</si>
  <si>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</si>
  <si>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</si>
  <si>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</si>
  <si>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</si>
  <si>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</si>
  <si>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</si>
  <si>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</si>
  <si>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</si>
  <si>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</si>
  <si>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</si>
  <si>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</si>
  <si>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</si>
  <si>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</si>
  <si>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</si>
  <si>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</si>
  <si>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</si>
  <si>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</si>
  <si>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</si>
  <si>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</si>
  <si>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</si>
  <si>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</si>
  <si>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</si>
  <si>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</si>
  <si>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</si>
  <si>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</si>
  <si>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</si>
  <si>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</si>
  <si>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</si>
  <si>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</si>
  <si>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</si>
  <si>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</si>
  <si>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</si>
  <si>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</si>
  <si>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</si>
  <si>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</si>
  <si>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</si>
  <si>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</si>
  <si>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</si>
  <si>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</si>
  <si>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</si>
  <si>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</si>
  <si>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</si>
  <si>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</si>
  <si>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</si>
  <si>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</si>
  <si>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</si>
  <si>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</si>
  <si>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</si>
  <si>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</si>
  <si>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</si>
  <si>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</si>
  <si>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</si>
  <si>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</si>
  <si>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</si>
  <si>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</si>
  <si>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</si>
  <si>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</si>
  <si>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</si>
  <si>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</si>
  <si>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</si>
  <si>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</si>
  <si>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</si>
  <si>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</si>
  <si>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</si>
  <si>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</si>
  <si>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</si>
  <si>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</si>
  <si>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</si>
  <si>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</si>
  <si>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</si>
  <si>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</si>
  <si>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</si>
  <si>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</si>
  <si>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</si>
  <si>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</si>
  <si>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</si>
  <si>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</si>
  <si>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</si>
  <si>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</si>
  <si>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</si>
  <si>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</si>
  <si>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</si>
  <si>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</si>
  <si>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</si>
  <si>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</si>
  <si>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</si>
  <si>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</si>
  <si>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</si>
  <si>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</si>
  <si>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</si>
  <si>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</si>
  <si>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</si>
  <si>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</si>
  <si>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</si>
  <si>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</si>
  <si>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</si>
  <si>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</si>
  <si>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</si>
  <si>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</si>
  <si>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</si>
  <si>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</si>
  <si>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</si>
  <si>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</si>
  <si>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</si>
  <si>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</si>
  <si>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</si>
  <si>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</si>
  <si>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</si>
  <si>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</si>
  <si>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</si>
  <si>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</si>
  <si>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</si>
  <si>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</si>
  <si>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</si>
  <si>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</si>
  <si>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</si>
  <si>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</si>
  <si>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</si>
  <si>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</si>
  <si>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</si>
  <si>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</si>
  <si>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</si>
  <si>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</si>
  <si>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</si>
  <si>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</si>
  <si>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</si>
  <si>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</si>
  <si>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</si>
  <si>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</si>
  <si>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</si>
  <si>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</si>
  <si>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</si>
  <si>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</si>
  <si>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</si>
  <si>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</si>
  <si>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</si>
  <si>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</si>
  <si>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</si>
  <si>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</si>
  <si>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</si>
  <si>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</si>
  <si>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</si>
  <si>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</si>
  <si>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</si>
  <si>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</si>
  <si>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</si>
  <si>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</si>
  <si>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</si>
  <si>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</si>
  <si>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</si>
  <si>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</si>
  <si>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</si>
  <si>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</si>
  <si>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</si>
  <si>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</si>
  <si>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</si>
  <si>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</si>
  <si>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</si>
  <si>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</si>
  <si>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</si>
  <si>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</si>
  <si>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</si>
  <si>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</si>
  <si>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</si>
  <si>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</si>
  <si>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</si>
  <si>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</si>
  <si>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</si>
  <si>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</si>
  <si>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</si>
  <si>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</si>
  <si>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</si>
  <si>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</si>
  <si>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</si>
  <si>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</si>
  <si>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</si>
  <si>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</si>
  <si>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</si>
  <si>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</si>
  <si>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</si>
  <si>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</si>
  <si>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</si>
  <si>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</si>
  <si>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</si>
  <si>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</si>
  <si>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</si>
  <si>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</si>
  <si>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</si>
  <si>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</si>
  <si>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</si>
  <si>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</si>
  <si>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</si>
  <si>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</si>
  <si>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</si>
  <si>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</si>
  <si>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</si>
  <si>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</si>
  <si>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</si>
  <si>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</si>
  <si>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</si>
  <si>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</si>
  <si>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</si>
  <si>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</si>
  <si>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</si>
  <si>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</si>
  <si>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</si>
  <si>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</si>
  <si>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</si>
  <si>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</si>
  <si>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</si>
  <si>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</si>
  <si>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</si>
  <si>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</si>
  <si>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</si>
  <si>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</si>
  <si>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</si>
  <si>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</si>
  <si>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</si>
  <si>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</si>
  <si>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</si>
  <si>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</si>
  <si>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</si>
  <si>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</si>
  <si>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</si>
  <si>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</si>
  <si>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</si>
  <si>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</si>
  <si>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</si>
  <si>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</si>
  <si>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</si>
  <si>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</si>
  <si>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</si>
  <si>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</si>
  <si>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</si>
  <si>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</si>
  <si>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</si>
  <si>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</si>
  <si>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</si>
  <si>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</si>
  <si>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</si>
  <si>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</si>
  <si>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</si>
  <si>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</si>
  <si>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</si>
  <si>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</si>
  <si>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</si>
  <si>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</si>
  <si>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</si>
  <si>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</si>
  <si>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</si>
  <si>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</si>
  <si>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</si>
  <si>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</si>
  <si>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</si>
  <si>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</si>
  <si>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</si>
  <si>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</si>
  <si>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</si>
  <si>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</si>
  <si>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</si>
  <si>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</si>
  <si>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</si>
  <si>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</si>
  <si>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</si>
  <si>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</si>
  <si>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</si>
  <si>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</si>
  <si>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</si>
  <si>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</si>
  <si>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</si>
  <si>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</si>
  <si>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</si>
  <si>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</si>
  <si>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</si>
  <si>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</si>
  <si>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</si>
  <si>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</si>
  <si>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</si>
  <si>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</si>
  <si>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</si>
  <si>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</si>
  <si>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</si>
  <si>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</si>
  <si>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</si>
  <si>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</si>
  <si>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</si>
  <si>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</si>
  <si>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</si>
  <si>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</si>
  <si>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</si>
  <si>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</si>
  <si>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</si>
  <si>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</si>
  <si>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</si>
  <si>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</si>
  <si>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</si>
  <si>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</si>
  <si>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</si>
  <si>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</si>
  <si>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</si>
  <si>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</si>
  <si>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</si>
  <si>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</si>
  <si>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</si>
  <si>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</si>
  <si>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</si>
  <si>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</si>
  <si>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</si>
  <si>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</si>
  <si>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</si>
  <si>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</si>
  <si>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</si>
  <si>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</si>
  <si>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</si>
  <si>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</si>
  <si>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</si>
  <si>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</si>
  <si>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</si>
  <si>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</si>
  <si>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</si>
  <si>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</si>
  <si>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</si>
  <si>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</si>
  <si>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</si>
  <si>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</si>
  <si>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</si>
  <si>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</si>
  <si>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</si>
  <si>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</si>
  <si>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</si>
  <si>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</si>
  <si>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</si>
  <si>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</si>
  <si>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</si>
  <si>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</si>
  <si>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</si>
  <si>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</si>
  <si>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</si>
  <si>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</si>
  <si>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</si>
  <si>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</si>
  <si>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</si>
  <si>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</si>
  <si>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</si>
  <si>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</si>
  <si>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</si>
  <si>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</si>
  <si>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</si>
  <si>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</si>
  <si>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</si>
  <si>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</si>
  <si>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</si>
  <si>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</si>
  <si>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</si>
  <si>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</si>
  <si>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</si>
  <si>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</si>
  <si>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</si>
  <si>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</si>
  <si>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</si>
  <si>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</si>
  <si>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</si>
  <si>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</si>
  <si>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</si>
  <si>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</si>
  <si>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</si>
  <si>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</si>
  <si>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</si>
  <si>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</si>
  <si>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</si>
  <si>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</si>
  <si>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</si>
  <si>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</si>
  <si>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</si>
  <si>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</si>
  <si>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</si>
  <si>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</si>
  <si>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</si>
  <si>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</si>
  <si>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</si>
  <si>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</si>
  <si>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</si>
  <si>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</si>
  <si>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</si>
  <si>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</si>
  <si>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</si>
  <si>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</si>
  <si>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</si>
  <si>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</si>
  <si>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</si>
  <si>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</si>
  <si>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</si>
  <si>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</si>
  <si>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</si>
  <si>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</si>
  <si>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</si>
  <si>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</si>
  <si>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</si>
  <si>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</si>
  <si>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</si>
  <si>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</si>
  <si>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</si>
  <si>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</si>
  <si>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</si>
  <si>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</si>
  <si>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</si>
  <si>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</si>
  <si>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</si>
  <si>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</si>
  <si>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</si>
  <si>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</si>
  <si>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</si>
  <si>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</si>
  <si>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</si>
  <si>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</si>
  <si>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</si>
  <si>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</si>
  <si>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</si>
  <si>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</si>
  <si>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</si>
  <si>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</si>
  <si>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</si>
  <si>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</si>
  <si>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</si>
  <si>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</si>
  <si>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</si>
  <si>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</si>
  <si>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</si>
  <si>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</si>
  <si>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</si>
  <si>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</si>
  <si>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</si>
  <si>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</si>
  <si>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</si>
  <si>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</si>
  <si>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</si>
  <si>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</si>
  <si>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</si>
  <si>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</si>
  <si>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</si>
  <si>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</si>
  <si>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</si>
  <si>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</si>
  <si>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</si>
  <si>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</si>
  <si>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</si>
  <si>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</si>
  <si>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</si>
  <si>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</si>
  <si>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</si>
  <si>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</si>
  <si>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</si>
  <si>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</si>
  <si>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</si>
  <si>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</si>
  <si>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</si>
  <si>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</si>
  <si>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</si>
  <si>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</si>
  <si>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</si>
  <si>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</si>
  <si>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</si>
  <si>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</si>
  <si>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</si>
  <si>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</si>
  <si>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</si>
  <si>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</si>
  <si>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</si>
  <si>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</si>
  <si>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</si>
  <si>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</si>
  <si>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</si>
  <si>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</si>
  <si>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</si>
  <si>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</si>
  <si>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</si>
  <si>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</si>
  <si>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</si>
  <si>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</si>
  <si>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</si>
  <si>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</si>
  <si>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</si>
  <si>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</si>
  <si>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</si>
  <si>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</si>
  <si>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</si>
  <si>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</si>
  <si>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</si>
  <si>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</si>
  <si>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</si>
  <si>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</si>
  <si>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</si>
  <si>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</si>
  <si>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</si>
  <si>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</si>
  <si>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</si>
  <si>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</si>
  <si>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</si>
  <si>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</si>
  <si>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</si>
  <si>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</si>
  <si>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</si>
  <si>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</si>
  <si>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</si>
  <si>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</si>
  <si>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</si>
  <si>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</si>
  <si>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</si>
  <si>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</si>
  <si>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</si>
  <si>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</si>
  <si>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</si>
  <si>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</si>
  <si>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</si>
  <si>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</si>
  <si>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</si>
  <si>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</si>
  <si>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</si>
  <si>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</si>
  <si>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</si>
  <si>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</si>
  <si>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</si>
  <si>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</si>
  <si>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</si>
  <si>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</si>
  <si>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</si>
  <si>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</si>
  <si>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</si>
  <si>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</si>
  <si>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</si>
  <si>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</si>
  <si>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</si>
  <si>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</si>
  <si>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</si>
  <si>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</si>
  <si>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</si>
  <si>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</si>
  <si>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</si>
  <si>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</si>
  <si>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</si>
  <si>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</si>
  <si>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</si>
  <si>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</si>
  <si>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</si>
  <si>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</si>
  <si>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</si>
  <si>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</si>
  <si>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</si>
  <si>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</si>
  <si>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</si>
  <si>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</si>
  <si>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</si>
  <si>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</si>
  <si>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</si>
  <si>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</si>
  <si>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</si>
  <si>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</si>
  <si>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</si>
  <si>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</si>
  <si>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</si>
  <si>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</si>
  <si>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</si>
  <si>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</si>
  <si>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</si>
  <si>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</si>
  <si>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</si>
  <si>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</si>
  <si>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</si>
  <si>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</si>
  <si>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</si>
  <si>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</si>
  <si>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</si>
  <si>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</si>
  <si>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</si>
  <si>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</si>
  <si>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</si>
  <si>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</si>
  <si>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</si>
  <si>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</si>
  <si>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</si>
  <si>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</si>
  <si>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</si>
  <si>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</si>
  <si>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</si>
  <si>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</si>
  <si>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</si>
  <si>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</si>
  <si>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</si>
  <si>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</si>
  <si>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</si>
  <si>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</si>
  <si>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</si>
  <si>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</si>
  <si>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</si>
  <si>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</si>
  <si>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</si>
  <si>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</si>
  <si>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</si>
  <si>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</si>
  <si>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</si>
  <si>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</si>
  <si>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</si>
  <si>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</si>
  <si>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</si>
  <si>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</si>
  <si>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</si>
  <si>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</si>
  <si>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</si>
  <si>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</si>
  <si>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</si>
  <si>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</si>
  <si>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</si>
  <si>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</si>
  <si>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</si>
  <si>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</si>
  <si>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</si>
  <si>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</si>
  <si>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</si>
  <si>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</si>
  <si>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</si>
  <si>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</si>
  <si>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</si>
  <si>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</si>
  <si>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</si>
  <si>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</si>
  <si>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</si>
  <si>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</si>
  <si>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</si>
  <si>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</si>
  <si>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</si>
  <si>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</si>
  <si>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</si>
  <si>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</si>
  <si>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</si>
  <si>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</si>
  <si>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</si>
  <si>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</si>
  <si>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</si>
  <si>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</si>
  <si>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</si>
  <si>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</si>
  <si>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</si>
  <si>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</si>
  <si>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</si>
  <si>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</si>
  <si>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</si>
  <si>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</si>
  <si>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</si>
  <si>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</si>
  <si>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</si>
  <si>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</si>
  <si>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</si>
  <si>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</si>
  <si>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</si>
  <si>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</si>
  <si>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</si>
  <si>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</si>
  <si>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</si>
  <si>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</si>
  <si>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</si>
  <si>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</si>
  <si>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</si>
  <si>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</si>
  <si>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</si>
  <si>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</si>
  <si>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</si>
  <si>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</si>
  <si>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</si>
  <si>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</si>
  <si>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</si>
  <si>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</si>
  <si>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</si>
  <si>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</si>
  <si>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</si>
  <si>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</si>
  <si>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</si>
  <si>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</si>
  <si>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</si>
  <si>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</si>
  <si>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</si>
  <si>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</si>
  <si>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</si>
  <si>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</si>
  <si>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</si>
  <si>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</si>
  <si>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</si>
  <si>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</si>
  <si>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</si>
  <si>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</si>
  <si>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</si>
  <si>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</si>
  <si>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</si>
  <si>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</si>
  <si>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</si>
  <si>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</si>
  <si>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</si>
  <si>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</si>
  <si>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</si>
  <si>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</si>
  <si>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</si>
  <si>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</si>
  <si>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</si>
  <si>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</si>
  <si>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</si>
  <si>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</si>
  <si>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</si>
  <si>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</si>
  <si>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</si>
  <si>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</si>
  <si>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</si>
  <si>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</si>
  <si>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</si>
  <si>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</si>
  <si>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</si>
  <si>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</si>
  <si>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</si>
  <si>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</si>
  <si>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</si>
  <si>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</si>
  <si>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</si>
  <si>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</si>
  <si>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</si>
  <si>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</si>
  <si>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</si>
  <si>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</si>
  <si>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</si>
  <si>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</si>
  <si>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</si>
  <si>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</si>
  <si>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</si>
  <si>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</si>
  <si>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</si>
  <si>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</si>
  <si>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</si>
  <si>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</si>
  <si>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</si>
  <si>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</si>
  <si>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</si>
  <si>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</si>
  <si>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</si>
  <si>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</si>
  <si>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</si>
  <si>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</si>
  <si>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</si>
  <si>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</si>
  <si>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</si>
  <si>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</si>
  <si>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</si>
  <si>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</si>
  <si>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</si>
  <si>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</si>
  <si>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</si>
  <si>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</si>
  <si>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</si>
  <si>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</si>
  <si>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</si>
  <si>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</si>
  <si>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</si>
  <si>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</si>
  <si>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</si>
  <si>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</si>
  <si>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</si>
  <si>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</si>
  <si>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</si>
  <si>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</si>
  <si>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</si>
  <si>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</si>
  <si>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</si>
  <si>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</si>
  <si>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</si>
  <si>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</si>
  <si>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</si>
  <si>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</si>
  <si>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</si>
  <si>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</si>
  <si>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</si>
  <si>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</si>
  <si>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</si>
  <si>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</si>
  <si>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</si>
  <si>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</si>
  <si>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</si>
  <si>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</si>
  <si>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</si>
  <si>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</si>
  <si>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</si>
  <si>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</si>
  <si>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</si>
  <si>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</si>
  <si>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</si>
  <si>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</si>
  <si>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</si>
  <si>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</si>
  <si>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</si>
  <si>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</si>
  <si>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</si>
  <si>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</si>
  <si>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</si>
  <si>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</si>
  <si>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</si>
  <si>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</si>
  <si>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</si>
  <si>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</si>
  <si>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</si>
  <si>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</si>
  <si>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</si>
  <si>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</si>
  <si>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</si>
  <si>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</si>
  <si>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</si>
  <si>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</si>
  <si>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</si>
  <si>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</si>
  <si>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</si>
  <si>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</si>
  <si>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</si>
  <si>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</si>
  <si>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</si>
  <si>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</si>
  <si>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</si>
  <si>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</si>
  <si>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</si>
  <si>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</si>
  <si>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</si>
  <si>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</si>
  <si>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</si>
  <si>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</si>
  <si>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</si>
  <si>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</si>
  <si>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</si>
  <si>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</si>
  <si>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</si>
  <si>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</si>
  <si>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</si>
  <si>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</si>
  <si>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</si>
  <si>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</si>
  <si>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</si>
  <si>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</si>
  <si>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</si>
  <si>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</si>
  <si>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</si>
  <si>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</si>
  <si>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</si>
  <si>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</si>
  <si>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</si>
  <si>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</si>
  <si>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</si>
  <si>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</si>
  <si>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</si>
  <si>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</si>
  <si>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</si>
  <si>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</si>
  <si>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</si>
  <si>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</si>
  <si>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</si>
  <si>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</si>
  <si>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</si>
  <si>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</si>
  <si>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</si>
  <si>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</si>
  <si>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</si>
  <si>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</si>
  <si>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</si>
  <si>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</si>
  <si>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</si>
  <si>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</si>
  <si>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</si>
  <si>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</si>
  <si>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</si>
  <si>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</si>
  <si>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</si>
  <si>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</si>
  <si>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</si>
  <si>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</si>
  <si>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</si>
  <si>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</si>
  <si>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</si>
  <si>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</si>
  <si>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</si>
  <si>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</si>
  <si>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</si>
  <si>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</si>
  <si>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</si>
  <si>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</si>
  <si>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</si>
  <si>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</si>
  <si>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</si>
  <si>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</si>
  <si>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</si>
  <si>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</si>
  <si>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</si>
  <si>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</si>
  <si>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</si>
  <si>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</si>
  <si>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</si>
  <si>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</si>
  <si>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</si>
  <si>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</si>
  <si>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</si>
  <si>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</si>
  <si>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</si>
  <si>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</si>
  <si>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</si>
  <si>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</si>
  <si>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</si>
  <si>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</si>
  <si>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</si>
  <si>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</si>
  <si>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</si>
  <si>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</si>
  <si>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</si>
  <si>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</si>
  <si>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</si>
  <si>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</si>
  <si>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</si>
  <si>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</si>
  <si>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</si>
  <si>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</si>
  <si>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</si>
  <si>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</si>
  <si>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</si>
  <si>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</si>
  <si>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</si>
  <si>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</si>
  <si>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</si>
  <si>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</si>
  <si>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</si>
  <si>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</si>
  <si>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</si>
  <si>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</si>
  <si>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</si>
  <si>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</si>
  <si>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</si>
  <si>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</si>
  <si>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</si>
  <si>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</si>
  <si>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</si>
  <si>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</si>
  <si>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</si>
  <si>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</si>
  <si>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</si>
  <si>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</si>
  <si>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</si>
  <si>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</si>
  <si>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</si>
  <si>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</si>
  <si>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</si>
  <si>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</si>
  <si>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</si>
  <si>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</si>
  <si>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</si>
  <si>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</si>
  <si>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</si>
  <si>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</si>
  <si>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</si>
  <si>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</si>
  <si>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</si>
  <si>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</si>
  <si>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</si>
  <si>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</si>
  <si>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</si>
  <si>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</si>
  <si>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</si>
  <si>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</si>
  <si>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</si>
  <si>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</si>
  <si>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</si>
  <si>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</si>
  <si>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</si>
  <si>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</si>
  <si>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</si>
  <si>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</si>
  <si>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</si>
  <si>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</si>
  <si>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</si>
  <si>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</si>
  <si>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</si>
  <si>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</si>
  <si>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</si>
  <si>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</si>
  <si>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</si>
  <si>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</si>
  <si>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</si>
  <si>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</si>
  <si>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</si>
  <si>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</si>
  <si>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</si>
  <si>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</si>
  <si>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</si>
  <si>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</si>
  <si>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</si>
  <si>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</si>
  <si>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</si>
  <si>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</si>
  <si>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</si>
  <si>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</si>
  <si>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</si>
  <si>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</si>
  <si>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</si>
  <si>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</si>
  <si>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</si>
  <si>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</si>
  <si>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</si>
  <si>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</si>
  <si>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</si>
  <si>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</si>
  <si>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</si>
  <si>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</si>
  <si>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</si>
  <si>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</si>
  <si>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</si>
  <si>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</si>
  <si>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</si>
  <si>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</si>
  <si>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</si>
  <si>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</si>
  <si>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</si>
  <si>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</si>
  <si>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</si>
  <si>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</si>
  <si>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</si>
  <si>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</si>
  <si>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</si>
  <si>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</si>
  <si>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</si>
  <si>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</si>
  <si>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</si>
  <si>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</si>
  <si>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</si>
  <si>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</si>
  <si>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</si>
  <si>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</si>
  <si>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</si>
  <si>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</si>
  <si>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</si>
  <si>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</si>
  <si>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</si>
  <si>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</si>
  <si>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</si>
  <si>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</si>
  <si>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</si>
  <si>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</si>
  <si>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</si>
  <si>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</si>
  <si>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</si>
  <si>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</si>
  <si>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</si>
  <si>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</si>
  <si>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</si>
  <si>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</si>
  <si>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</si>
  <si>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</si>
  <si>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</si>
  <si>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</si>
  <si>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</si>
  <si>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</si>
  <si>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</si>
  <si>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</si>
  <si>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</si>
  <si>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</si>
  <si>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</si>
  <si>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</si>
  <si>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</si>
  <si>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</si>
  <si>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</si>
  <si>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</si>
  <si>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</si>
  <si>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</si>
  <si>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</si>
  <si>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</si>
  <si>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</si>
  <si>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</si>
  <si>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</si>
  <si>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</si>
  <si>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</si>
  <si>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</si>
  <si>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</si>
  <si>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</si>
  <si>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</si>
  <si>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</si>
  <si>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</si>
  <si>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</si>
  <si>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</si>
  <si>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</si>
  <si>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</si>
  <si>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</si>
  <si>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</si>
  <si>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</si>
  <si>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</si>
  <si>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</si>
  <si>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</si>
  <si>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</si>
  <si>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</si>
  <si>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</si>
  <si>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</si>
  <si>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</si>
  <si>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</si>
  <si>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</si>
  <si>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</si>
  <si>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</si>
  <si>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</si>
  <si>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</si>
  <si>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</si>
  <si>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</si>
  <si>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</si>
  <si>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</si>
  <si>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</si>
  <si>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</si>
  <si>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</si>
  <si>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</si>
  <si>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</si>
  <si>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</si>
  <si>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</si>
  <si>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</si>
  <si>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</si>
  <si>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</si>
  <si>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</si>
  <si>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</si>
  <si>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</si>
  <si>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</si>
  <si>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</si>
  <si>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</si>
  <si>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</si>
  <si>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</si>
  <si>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</si>
  <si>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</si>
  <si>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</si>
  <si>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</si>
  <si>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</si>
  <si>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</si>
  <si>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</si>
  <si>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</si>
  <si>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</si>
  <si>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</si>
  <si>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</si>
  <si>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</si>
  <si>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</si>
  <si>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</si>
  <si>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</si>
  <si>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</si>
  <si>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</si>
  <si>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</si>
  <si>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</si>
  <si>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</si>
  <si>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</si>
  <si>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</si>
  <si>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</si>
  <si>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</si>
  <si>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</si>
  <si>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</si>
  <si>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</si>
  <si>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</si>
  <si>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</si>
  <si>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</si>
  <si>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</si>
  <si>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</si>
  <si>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</si>
  <si>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</si>
  <si>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</si>
  <si>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</si>
  <si>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</si>
  <si>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</si>
  <si>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</si>
  <si>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</si>
  <si>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</si>
  <si>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</si>
  <si>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</si>
  <si>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</si>
  <si>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</si>
  <si>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</si>
  <si>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</si>
  <si>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</si>
  <si>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</si>
  <si>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</si>
  <si>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</si>
  <si>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</si>
  <si>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</si>
  <si>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</si>
  <si>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</si>
  <si>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</si>
  <si>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</si>
  <si>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</si>
  <si>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</si>
  <si>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</si>
  <si>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</si>
  <si>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</si>
  <si>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</si>
  <si>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</si>
  <si>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</si>
  <si>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</si>
  <si>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</si>
  <si>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</si>
  <si>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</si>
  <si>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</si>
  <si>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</si>
  <si>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</si>
  <si>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</si>
  <si>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</si>
  <si>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</si>
  <si>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</si>
  <si>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</si>
  <si>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</si>
  <si>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</si>
  <si>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</si>
  <si>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</si>
  <si>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</si>
  <si>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</si>
  <si>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</si>
  <si>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</si>
  <si>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</si>
  <si>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</si>
  <si>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</si>
  <si>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</si>
  <si>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</si>
  <si>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</si>
  <si>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</si>
  <si>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</si>
  <si>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</si>
  <si>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</si>
  <si>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</si>
  <si>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</si>
  <si>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</si>
  <si>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</si>
  <si>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</si>
  <si>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</si>
  <si>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</si>
  <si>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</si>
  <si>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</si>
  <si>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</si>
  <si>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</si>
  <si>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</si>
  <si>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</si>
  <si>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</si>
  <si>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</si>
  <si>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</si>
  <si>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</si>
  <si>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</si>
  <si>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</si>
  <si>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</si>
  <si>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</si>
  <si>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</si>
  <si>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</si>
  <si>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</si>
  <si>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</si>
  <si>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</si>
  <si>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</si>
  <si>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</si>
  <si>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</si>
  <si>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</si>
  <si>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</si>
  <si>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</si>
  <si>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</si>
  <si>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</si>
  <si>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</si>
  <si>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</si>
  <si>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</si>
  <si>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</si>
  <si>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</si>
  <si>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</si>
  <si>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</si>
  <si>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</si>
  <si>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</si>
  <si>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</si>
  <si>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</si>
  <si>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</si>
  <si>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</si>
  <si>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</si>
  <si>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</si>
  <si>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</si>
  <si>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</si>
  <si>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</si>
  <si>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</si>
  <si>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</si>
  <si>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</si>
  <si>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</si>
  <si>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</si>
  <si>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</si>
  <si>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</si>
  <si>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</si>
  <si>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</si>
  <si>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</si>
  <si>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</si>
  <si>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</si>
  <si>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</si>
  <si>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</si>
  <si>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</si>
  <si>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</si>
  <si>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</si>
  <si>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</si>
  <si>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</si>
  <si>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</si>
  <si>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</si>
  <si>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</si>
  <si>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</si>
  <si>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</si>
  <si>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</si>
  <si>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</si>
  <si>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</si>
  <si>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</si>
  <si>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</si>
  <si>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</si>
  <si>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</si>
  <si>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</si>
  <si>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</si>
  <si>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</si>
  <si>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</si>
  <si>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</si>
  <si>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</si>
  <si>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</si>
  <si>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</si>
  <si>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</si>
  <si>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</si>
  <si>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</si>
  <si>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</si>
  <si>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</si>
  <si>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</si>
  <si>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</si>
  <si>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</si>
  <si>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</si>
  <si>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</si>
  <si>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</si>
  <si>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</si>
  <si>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</si>
  <si>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</si>
  <si>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</si>
  <si>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</si>
  <si>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</si>
  <si>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</si>
  <si>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</si>
  <si>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</si>
  <si>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</si>
  <si>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</si>
  <si>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</si>
  <si>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</si>
  <si>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</si>
  <si>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</si>
  <si>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</si>
  <si>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</si>
  <si>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</si>
  <si>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</si>
  <si>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</si>
  <si>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</si>
  <si>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</si>
  <si>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</si>
  <si>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</si>
  <si>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</si>
  <si>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</si>
  <si>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</si>
  <si>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</si>
  <si>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</si>
  <si>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</si>
  <si>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</si>
  <si>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</si>
  <si>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</si>
  <si>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</si>
  <si>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</si>
  <si>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</si>
  <si>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</si>
  <si>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</si>
  <si>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</si>
  <si>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</si>
  <si>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</si>
  <si>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</si>
  <si>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</si>
  <si>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</si>
  <si>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</si>
  <si>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</si>
  <si>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</si>
  <si>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</si>
  <si>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</si>
  <si>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</si>
  <si>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</si>
  <si>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</si>
  <si>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</si>
  <si>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</si>
  <si>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</si>
  <si>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</si>
  <si>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</si>
  <si>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</si>
  <si>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</si>
  <si>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</si>
  <si>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</si>
  <si>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</si>
  <si>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</si>
  <si>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</si>
  <si>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</si>
  <si>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</si>
  <si>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</si>
  <si>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</si>
  <si>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</si>
  <si>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</si>
  <si>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</si>
  <si>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</si>
  <si>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</si>
  <si>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</si>
  <si>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</si>
  <si>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</si>
  <si>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</si>
  <si>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</si>
  <si>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</si>
  <si>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</si>
  <si>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</si>
  <si>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</si>
  <si>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</si>
  <si>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</si>
  <si>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</si>
  <si>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</si>
  <si>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</si>
  <si>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</si>
  <si>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</si>
  <si>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</si>
  <si>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</si>
  <si>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</si>
  <si>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</si>
  <si>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</si>
  <si>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</si>
  <si>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</si>
  <si>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</si>
  <si>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</si>
  <si>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</si>
  <si>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</si>
  <si>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</si>
  <si>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</si>
  <si>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</si>
  <si>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</si>
  <si>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</si>
  <si>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</si>
  <si>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</si>
  <si>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</si>
  <si>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</si>
  <si>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</si>
  <si>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</si>
  <si>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</si>
  <si>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</si>
  <si>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</si>
  <si>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</si>
  <si>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</si>
  <si>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</si>
  <si>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</si>
  <si>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</si>
  <si>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</si>
  <si>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</si>
  <si>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</si>
  <si>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</si>
  <si>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</si>
  <si>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</si>
  <si>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</si>
  <si>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</si>
  <si>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</si>
  <si>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</si>
  <si>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</si>
  <si>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</si>
  <si>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</si>
  <si>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</si>
  <si>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</si>
  <si>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</si>
  <si>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</si>
  <si>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</si>
  <si>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</si>
  <si>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</si>
  <si>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</si>
  <si>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</si>
  <si>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</si>
  <si>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</si>
  <si>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</si>
  <si>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</si>
  <si>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</si>
  <si>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</si>
  <si>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</si>
  <si>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</si>
  <si>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</si>
  <si>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</si>
  <si>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</si>
  <si>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</si>
  <si>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</si>
  <si>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</si>
  <si>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</si>
  <si>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</si>
  <si>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</si>
  <si>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</si>
  <si>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</si>
  <si>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</si>
  <si>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</si>
  <si>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</si>
  <si>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</si>
  <si>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</si>
  <si>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</si>
  <si>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</si>
  <si>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</si>
  <si>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</si>
  <si>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</si>
  <si>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</si>
  <si>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</si>
  <si>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</si>
  <si>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</si>
  <si>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</si>
  <si>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</si>
  <si>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</si>
  <si>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</si>
  <si>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</si>
  <si>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</si>
  <si>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</si>
  <si>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</si>
  <si>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</si>
  <si>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</si>
  <si>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</si>
  <si>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</si>
  <si>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</si>
  <si>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</si>
  <si>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</si>
  <si>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</si>
  <si>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</si>
  <si>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</si>
  <si>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</si>
  <si>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</si>
  <si>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</si>
  <si>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</si>
  <si>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</si>
  <si>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</si>
  <si>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</si>
  <si>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</si>
  <si>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</si>
  <si>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</si>
  <si>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</si>
  <si>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</si>
  <si>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</si>
  <si>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</si>
  <si>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</si>
  <si>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</si>
  <si>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</si>
  <si>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</si>
  <si>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</si>
  <si>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</si>
  <si>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</si>
  <si>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</si>
  <si>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</si>
  <si>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</si>
  <si>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</si>
  <si>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</si>
  <si>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</si>
  <si>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</si>
  <si>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</si>
  <si>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</si>
  <si>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</si>
  <si>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</si>
  <si>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</si>
  <si>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</si>
  <si>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</si>
  <si>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</si>
  <si>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</si>
  <si>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</si>
  <si>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</si>
  <si>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</si>
  <si>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</si>
  <si>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</si>
  <si>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</si>
  <si>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</si>
  <si>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</si>
  <si>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</si>
  <si>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</si>
  <si>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</si>
  <si>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</si>
  <si>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</si>
  <si>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</si>
  <si>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</si>
  <si>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</si>
  <si>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</si>
  <si>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</si>
  <si>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</si>
  <si>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</si>
  <si>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</si>
  <si>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</si>
  <si>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</si>
  <si>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</si>
  <si>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</si>
  <si>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</si>
  <si>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</si>
  <si>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</si>
  <si>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</si>
  <si>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</si>
  <si>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</si>
  <si>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</si>
  <si>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</si>
  <si>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</si>
  <si>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</si>
  <si>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</si>
  <si>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</si>
  <si>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</si>
  <si>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</si>
  <si>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</si>
  <si>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</si>
  <si>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</si>
  <si>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</si>
  <si>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</si>
  <si>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</si>
  <si>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</si>
  <si>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</si>
  <si>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</si>
  <si>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</si>
  <si>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</si>
  <si>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</si>
  <si>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</si>
  <si>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</si>
  <si>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</si>
  <si>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</si>
  <si>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</si>
  <si>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</si>
  <si>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</si>
  <si>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</si>
  <si>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</si>
  <si>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</si>
  <si>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</si>
  <si>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</si>
  <si>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</si>
  <si>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</si>
  <si>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</si>
  <si>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</si>
  <si>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</si>
  <si>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</si>
  <si>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</si>
  <si>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</si>
  <si>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</si>
  <si>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</si>
  <si>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</si>
  <si>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</si>
  <si>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</si>
  <si>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</si>
  <si>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</si>
  <si>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</si>
  <si>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</si>
  <si>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</si>
  <si>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</si>
  <si>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</si>
  <si>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</si>
  <si>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</si>
  <si>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</si>
  <si>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</si>
  <si>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</si>
  <si>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</si>
  <si>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</si>
  <si>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</si>
  <si>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</si>
  <si>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</si>
  <si>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</si>
  <si>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</si>
  <si>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</si>
  <si>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</si>
  <si>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</si>
  <si>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</si>
  <si>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</si>
  <si>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</si>
  <si>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</si>
  <si>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</si>
  <si>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</si>
  <si>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</si>
  <si>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</si>
  <si>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</si>
  <si>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</si>
  <si>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</si>
  <si>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</si>
  <si>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</si>
  <si>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</si>
  <si>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</si>
  <si>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</si>
  <si>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</si>
  <si>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</si>
  <si>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</si>
  <si>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</si>
  <si>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</si>
  <si>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</si>
  <si>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</si>
  <si>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</si>
  <si>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</si>
  <si>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</si>
  <si>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</si>
  <si>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</si>
  <si>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</si>
  <si>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</si>
  <si>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</si>
  <si>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</si>
  <si>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</si>
  <si>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</si>
  <si>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</si>
  <si>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</si>
  <si>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</si>
  <si>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</si>
  <si>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</si>
  <si>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</si>
  <si>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</si>
  <si>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</si>
  <si>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</si>
  <si>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</si>
  <si>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</si>
  <si>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</si>
  <si>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</si>
  <si>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</si>
  <si>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</si>
  <si>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</si>
  <si>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</si>
  <si>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</si>
  <si>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</si>
  <si>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</si>
  <si>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</si>
  <si>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</si>
  <si>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</si>
  <si>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</si>
  <si>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</si>
  <si>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</si>
  <si>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</si>
  <si>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</si>
  <si>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</si>
  <si>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</si>
  <si>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</si>
  <si>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</si>
  <si>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</si>
  <si>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</si>
  <si>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</si>
  <si>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</si>
  <si>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</si>
  <si>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</si>
  <si>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</si>
  <si>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</si>
  <si>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</si>
  <si>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</si>
  <si>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</si>
  <si>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</si>
  <si>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</si>
  <si>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</si>
  <si>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</si>
  <si>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</si>
  <si>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</si>
  <si>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</si>
  <si>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</si>
  <si>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</si>
  <si>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</si>
  <si>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</si>
  <si>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</si>
  <si>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</si>
  <si>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</si>
  <si>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</si>
  <si>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</si>
  <si>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</si>
  <si>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</si>
  <si>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</si>
  <si>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</si>
  <si>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</si>
  <si>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</si>
  <si>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</si>
  <si>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</si>
  <si>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</si>
  <si>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</si>
  <si>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</si>
  <si>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</si>
  <si>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</si>
  <si>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</si>
  <si>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</si>
  <si>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</si>
  <si>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</si>
  <si>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</si>
  <si>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</si>
  <si>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</si>
  <si>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</si>
  <si>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</si>
  <si>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</si>
  <si>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</si>
  <si>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</si>
  <si>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</si>
  <si>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</si>
  <si>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</si>
  <si>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</si>
  <si>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</si>
  <si>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</si>
  <si>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</si>
  <si>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</si>
  <si>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</si>
  <si>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</si>
  <si>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</si>
  <si>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</si>
  <si>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</si>
  <si>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</si>
  <si>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</si>
  <si>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</si>
  <si>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</si>
  <si>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</si>
  <si>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</si>
  <si>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</si>
  <si>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</si>
  <si>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</si>
  <si>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</si>
  <si>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</si>
  <si>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</si>
  <si>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</si>
  <si>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</si>
  <si>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</si>
  <si>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</si>
  <si>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</si>
  <si>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</si>
  <si>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</si>
  <si>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</si>
  <si>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</si>
  <si>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</si>
  <si>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</si>
  <si>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</si>
  <si>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</si>
  <si>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</si>
  <si>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</si>
  <si>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</si>
  <si>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</si>
  <si>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</si>
  <si>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</si>
  <si>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</si>
  <si>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</si>
  <si>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</si>
  <si>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</si>
  <si>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</si>
  <si>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</si>
  <si>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</si>
  <si>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</si>
  <si>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</si>
  <si>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</si>
  <si>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</si>
  <si>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</si>
  <si>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</si>
  <si>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</si>
  <si>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</si>
  <si>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</si>
  <si>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</si>
  <si>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</si>
  <si>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</si>
  <si>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</si>
  <si>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</si>
  <si>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</si>
  <si>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</si>
  <si>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</si>
  <si>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</si>
  <si>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</si>
  <si>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</si>
  <si>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</si>
  <si>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</si>
  <si>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</si>
  <si>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</si>
  <si>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</si>
  <si>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</si>
  <si>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</si>
  <si>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</si>
  <si>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</si>
  <si>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</si>
  <si>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</si>
  <si>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</si>
  <si>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</si>
  <si>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</si>
  <si>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</si>
  <si>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</si>
  <si>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</si>
  <si>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</si>
  <si>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</si>
  <si>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</si>
  <si>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</si>
  <si>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</si>
  <si>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</si>
  <si>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</si>
  <si>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</si>
  <si>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</si>
  <si>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</si>
  <si>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</si>
  <si>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</si>
  <si>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</si>
  <si>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</si>
  <si>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</si>
  <si>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</si>
  <si>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</si>
  <si>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</si>
  <si>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</si>
  <si>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</si>
  <si>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</si>
  <si>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</si>
  <si>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</si>
  <si>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</si>
  <si>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</si>
  <si>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</si>
  <si>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</si>
  <si>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</si>
  <si>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</si>
  <si>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</si>
  <si>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</si>
  <si>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</si>
  <si>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</si>
  <si>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</si>
  <si>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</si>
  <si>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</si>
  <si>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</si>
  <si>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</si>
  <si>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</si>
  <si>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</si>
  <si>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</si>
  <si>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</si>
  <si>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</si>
  <si>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</si>
  <si>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</si>
  <si>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</si>
  <si>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</si>
  <si>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</si>
  <si>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</si>
  <si>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</si>
  <si>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</si>
  <si>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</si>
  <si>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</si>
  <si>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</si>
  <si>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</si>
  <si>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</si>
  <si>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</si>
  <si>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</si>
  <si>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</si>
  <si>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</si>
  <si>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</si>
  <si>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</si>
  <si>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</si>
  <si>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</si>
  <si>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</si>
  <si>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</si>
  <si>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</si>
  <si>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</si>
  <si>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</si>
  <si>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</si>
  <si>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</si>
  <si>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</si>
  <si>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</si>
  <si>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</si>
  <si>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</si>
  <si>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</si>
  <si>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</si>
  <si>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</si>
  <si>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</si>
  <si>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</si>
  <si>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</si>
  <si>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</si>
  <si>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</si>
  <si>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</si>
  <si>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</si>
  <si>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</si>
  <si>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</si>
  <si>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</si>
  <si>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</si>
  <si>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</si>
  <si>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</si>
  <si>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</si>
  <si>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</si>
  <si>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</si>
  <si>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</si>
  <si>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</si>
  <si>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</si>
  <si>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</si>
  <si>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</si>
  <si>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</si>
  <si>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</si>
  <si>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</si>
  <si>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</si>
  <si>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</si>
  <si>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</si>
  <si>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</si>
  <si>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</si>
  <si>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</si>
  <si>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</si>
  <si>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</si>
  <si>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</si>
  <si>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</si>
  <si>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</si>
  <si>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</si>
  <si>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</si>
  <si>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</si>
  <si>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</si>
  <si>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</si>
  <si>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</si>
  <si>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</si>
  <si>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</si>
  <si>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</si>
  <si>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</si>
  <si>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</si>
  <si>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</si>
  <si>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</si>
  <si>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</si>
  <si>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</si>
  <si>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</si>
  <si>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</si>
  <si>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</si>
  <si>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</si>
  <si>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</si>
  <si>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</si>
  <si>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</si>
  <si>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</si>
  <si>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</si>
  <si>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</si>
  <si>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</si>
  <si>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</si>
  <si>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</si>
  <si>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</si>
  <si>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</si>
  <si>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</si>
  <si>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</si>
  <si>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</si>
  <si>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</si>
  <si>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</si>
  <si>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</si>
  <si>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</si>
  <si>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</si>
  <si>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</si>
  <si>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</si>
  <si>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</si>
  <si>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</si>
  <si>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</si>
  <si>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</si>
  <si>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</si>
  <si>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</si>
  <si>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</si>
  <si>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</si>
  <si>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</si>
  <si>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</si>
  <si>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</si>
  <si>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</si>
  <si>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</si>
  <si>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</si>
  <si>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</si>
  <si>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</si>
  <si>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</si>
  <si>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</si>
  <si>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</si>
  <si>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</si>
  <si>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</si>
  <si>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</si>
  <si>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</si>
  <si>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</si>
  <si>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</si>
  <si>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</si>
  <si>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</si>
  <si>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</si>
  <si>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</si>
  <si>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</si>
  <si>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</si>
  <si>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</si>
  <si>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</si>
  <si>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</si>
  <si>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</si>
  <si>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</si>
  <si>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</si>
  <si>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</si>
  <si>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</si>
  <si>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</si>
  <si>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</si>
  <si>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</si>
  <si>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</si>
  <si>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</si>
  <si>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</si>
  <si>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</si>
  <si>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</si>
  <si>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</si>
  <si>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</si>
  <si>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</si>
  <si>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</si>
  <si>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</si>
  <si>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</si>
  <si>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</si>
  <si>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</si>
  <si>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</si>
  <si>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</si>
  <si>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</si>
  <si>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</si>
  <si>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</si>
  <si>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</si>
  <si>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</si>
  <si>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</si>
  <si>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</si>
  <si>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</si>
  <si>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</si>
  <si>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</si>
  <si>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</si>
  <si>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</si>
  <si>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</si>
  <si>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</si>
  <si>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</si>
  <si>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</si>
  <si>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</si>
  <si>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</si>
  <si>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</si>
  <si>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</si>
  <si>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</si>
  <si>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</si>
  <si>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</si>
  <si>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</si>
  <si>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</si>
  <si>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</si>
  <si>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</si>
  <si>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</si>
  <si>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</si>
  <si>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</si>
  <si>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</si>
  <si>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</si>
  <si>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</si>
  <si>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</si>
  <si>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</si>
  <si>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</si>
  <si>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</si>
  <si>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</si>
  <si>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</si>
  <si>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</si>
  <si>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</si>
  <si>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</si>
  <si>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</si>
  <si>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</si>
  <si>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</si>
  <si>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</si>
  <si>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</si>
  <si>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</si>
  <si>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</si>
  <si>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</si>
  <si>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</si>
  <si>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</si>
  <si>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</si>
  <si>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</si>
  <si>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</si>
  <si>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</si>
  <si>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</si>
  <si>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</si>
  <si>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</si>
  <si>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</si>
  <si>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</si>
  <si>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</si>
  <si>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</si>
  <si>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</si>
  <si>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</si>
  <si>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</si>
  <si>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</si>
  <si>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</si>
  <si>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</si>
  <si>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</si>
  <si>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</si>
  <si>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</si>
  <si>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</si>
  <si>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</si>
  <si>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</si>
  <si>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</si>
  <si>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</si>
  <si>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</si>
  <si>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</si>
  <si>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</si>
  <si>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</si>
  <si>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</si>
  <si>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</si>
  <si>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</si>
  <si>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</si>
  <si>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</si>
  <si>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</si>
  <si>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</si>
  <si>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</si>
  <si>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</si>
  <si>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</si>
  <si>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</si>
  <si>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</si>
  <si>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</si>
  <si>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</si>
  <si>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</si>
  <si>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</si>
  <si>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</si>
  <si>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</si>
  <si>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</si>
  <si>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</si>
  <si>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</si>
  <si>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</si>
  <si>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</si>
  <si>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</si>
  <si>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</si>
  <si>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</si>
  <si>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</si>
  <si>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</si>
  <si>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</si>
  <si>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</si>
  <si>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</si>
  <si>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</si>
  <si>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</si>
  <si>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</si>
  <si>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</si>
  <si>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</si>
  <si>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</si>
  <si>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</si>
  <si>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</si>
  <si>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</si>
  <si>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</si>
  <si>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</si>
  <si>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</si>
  <si>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</si>
  <si>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</si>
  <si>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</si>
  <si>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</si>
  <si>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</si>
  <si>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</si>
  <si>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</si>
  <si>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</si>
  <si>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</si>
  <si>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</si>
  <si>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</si>
  <si>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</si>
  <si>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</si>
  <si>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</si>
  <si>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</si>
  <si>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</si>
  <si>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</si>
  <si>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</si>
  <si>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</si>
  <si>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</si>
  <si>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</si>
  <si>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</si>
  <si>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</si>
  <si>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</si>
  <si>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</si>
  <si>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</si>
  <si>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</si>
  <si>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</si>
  <si>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</si>
  <si>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</si>
  <si>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</si>
  <si>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</si>
  <si>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</si>
  <si>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</si>
  <si>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</si>
  <si>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</si>
  <si>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</si>
  <si>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</si>
  <si>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</si>
  <si>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</si>
  <si>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</si>
  <si>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</si>
  <si>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</si>
  <si>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</si>
  <si>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</si>
  <si>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</si>
  <si>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</si>
  <si>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</si>
  <si>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</si>
  <si>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</si>
  <si>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</si>
  <si>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</si>
  <si>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</si>
  <si>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</si>
  <si>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</si>
  <si>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</si>
  <si>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</si>
  <si>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</si>
  <si>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</si>
  <si>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</si>
  <si>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</si>
  <si>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</si>
  <si>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</si>
  <si>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</si>
  <si>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</si>
  <si>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</si>
  <si>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</si>
  <si>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</si>
  <si>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</si>
  <si>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</si>
  <si>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</si>
  <si>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</si>
  <si>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</si>
  <si>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</si>
  <si>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</si>
  <si>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</si>
  <si>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</si>
  <si>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</si>
  <si>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</si>
  <si>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</si>
  <si>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</si>
  <si>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</si>
  <si>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</si>
  <si>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</si>
  <si>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</si>
  <si>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</si>
  <si>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</si>
  <si>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</si>
  <si>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</si>
  <si>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</si>
  <si>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</si>
  <si>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</si>
  <si>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</si>
  <si>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</si>
  <si>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</si>
  <si>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</si>
  <si>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</si>
  <si>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</si>
  <si>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</si>
  <si>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</si>
  <si>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</si>
  <si>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</si>
  <si>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</si>
  <si>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</si>
  <si>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</si>
  <si>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</si>
  <si>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</si>
  <si>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</si>
  <si>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</si>
  <si>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</si>
  <si>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</si>
  <si>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</si>
  <si>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</si>
  <si>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</si>
  <si>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</si>
  <si>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</si>
  <si>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</si>
  <si>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</si>
  <si>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</si>
  <si>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</si>
  <si>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</si>
  <si>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</si>
  <si>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</si>
  <si>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</si>
  <si>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</si>
  <si>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</si>
  <si>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</si>
  <si>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</si>
  <si>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</si>
  <si>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</si>
  <si>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</si>
  <si>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</si>
  <si>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</si>
  <si>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</si>
  <si>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</si>
  <si>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</si>
  <si>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</si>
  <si>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</si>
  <si>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</si>
  <si>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</si>
  <si>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</si>
  <si>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</si>
  <si>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</si>
  <si>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</si>
  <si>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</si>
  <si>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</si>
  <si>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</si>
  <si>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</si>
  <si>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</si>
  <si>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</si>
  <si>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</si>
  <si>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</si>
  <si>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</si>
  <si>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</si>
  <si>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</si>
  <si>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</si>
  <si>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</si>
  <si>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</si>
  <si>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</si>
  <si>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</si>
  <si>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</si>
  <si>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</si>
  <si>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</si>
  <si>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</si>
  <si>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</si>
  <si>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</si>
  <si>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</si>
  <si>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</si>
  <si>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</si>
  <si>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</si>
  <si>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</si>
  <si>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</si>
  <si>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</si>
  <si>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</si>
  <si>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</si>
  <si>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</si>
  <si>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</si>
  <si>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</si>
  <si>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</si>
  <si>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</si>
  <si>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</si>
  <si>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</si>
  <si>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</si>
  <si>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</si>
  <si>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</si>
  <si>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</si>
  <si>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</si>
  <si>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</si>
  <si>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</si>
  <si>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</si>
  <si>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</si>
  <si>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</si>
  <si>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</si>
  <si>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</si>
  <si>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</si>
  <si>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</si>
  <si>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</si>
  <si>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</si>
  <si>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</si>
  <si>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</si>
  <si>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</si>
  <si>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</si>
  <si>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</si>
  <si>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</si>
  <si>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</si>
  <si>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</si>
  <si>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</si>
  <si>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</si>
  <si>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</si>
  <si>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</si>
  <si>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</si>
  <si>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</si>
  <si>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</si>
  <si>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</si>
  <si>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</si>
  <si>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</si>
  <si>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</si>
  <si>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</si>
  <si>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</si>
  <si>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</si>
  <si>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</si>
  <si>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</si>
  <si>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</si>
  <si>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</si>
  <si>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</si>
  <si>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</si>
  <si>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</si>
  <si>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</si>
  <si>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</si>
  <si>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</si>
  <si>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</si>
  <si>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</si>
  <si>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</si>
  <si>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</si>
  <si>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</si>
  <si>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</si>
  <si>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</si>
  <si>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</si>
  <si>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</si>
  <si>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</si>
  <si>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</si>
  <si>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</si>
  <si>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</si>
  <si>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</si>
  <si>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</si>
  <si>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</si>
  <si>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</si>
  <si>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</si>
  <si>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</si>
  <si>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</si>
  <si>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</si>
  <si>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</si>
  <si>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</si>
  <si>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</si>
  <si>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</si>
  <si>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</si>
  <si>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</si>
  <si>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</si>
  <si>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</si>
  <si>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</si>
  <si>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</si>
  <si>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</si>
  <si>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</si>
  <si>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</si>
  <si>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</si>
  <si>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</si>
  <si>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</si>
  <si>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</si>
  <si>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</si>
  <si>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</si>
  <si>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</si>
  <si>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</si>
  <si>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</si>
  <si>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</si>
  <si>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</si>
  <si>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</si>
  <si>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</si>
  <si>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</si>
  <si>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</si>
  <si>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</si>
  <si>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</si>
  <si>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</si>
  <si>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</si>
  <si>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</si>
  <si>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</si>
  <si>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</si>
  <si>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</si>
  <si>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</si>
  <si>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</si>
  <si>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</si>
  <si>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</si>
  <si>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</si>
  <si>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</si>
  <si>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</si>
  <si>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</si>
  <si>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</si>
  <si>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</si>
  <si>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</si>
  <si>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</si>
  <si>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</si>
  <si>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</si>
  <si>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</si>
  <si>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</si>
  <si>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</si>
  <si>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</si>
  <si>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</si>
  <si>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</si>
  <si>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</si>
  <si>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</si>
  <si>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</si>
  <si>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</si>
  <si>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</si>
  <si>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</si>
  <si>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</si>
  <si>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</si>
  <si>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</si>
  <si>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</si>
  <si>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</si>
  <si>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</si>
  <si>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</si>
  <si>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</si>
  <si>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</si>
  <si>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</si>
  <si>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</si>
  <si>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</si>
  <si>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</si>
  <si>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</si>
  <si>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</si>
  <si>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</si>
  <si>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</si>
  <si>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</si>
  <si>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</si>
  <si>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</si>
  <si>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</si>
  <si>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</si>
  <si>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</si>
  <si>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</si>
  <si>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</si>
  <si>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</si>
  <si>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</si>
  <si>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</si>
  <si>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</si>
  <si>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</si>
  <si>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</si>
  <si>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</si>
  <si>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</si>
  <si>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</si>
  <si>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</si>
  <si>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</si>
  <si>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</si>
  <si>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</si>
  <si>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</si>
  <si>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</si>
  <si>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</si>
  <si>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</si>
  <si>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</si>
  <si>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</si>
  <si>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</si>
  <si>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</si>
  <si>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</si>
  <si>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</si>
  <si>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</si>
  <si>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</si>
  <si>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</si>
  <si>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</si>
  <si>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</si>
  <si>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</si>
  <si>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</si>
  <si>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</si>
  <si>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</si>
  <si>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</si>
  <si>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</si>
  <si>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</si>
  <si>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</si>
  <si>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</si>
  <si>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</si>
  <si>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</si>
  <si>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</si>
  <si>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</si>
  <si>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</si>
  <si>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</si>
  <si>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</si>
  <si>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</si>
  <si>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</si>
  <si>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</si>
  <si>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</si>
  <si>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</si>
  <si>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</si>
  <si>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</si>
  <si>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</si>
  <si>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</si>
  <si>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</si>
  <si>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</si>
  <si>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</si>
  <si>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</si>
  <si>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</si>
  <si>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</si>
  <si>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</si>
  <si>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</si>
  <si>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</si>
  <si>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</si>
  <si>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</si>
  <si>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</si>
  <si>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</si>
  <si>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</si>
  <si>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</si>
  <si>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</si>
  <si>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</si>
  <si>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</si>
  <si>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</si>
  <si>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</si>
  <si>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</si>
  <si>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</si>
  <si>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</si>
  <si>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</si>
  <si>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</si>
  <si>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</si>
  <si>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</si>
  <si>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</si>
  <si>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</si>
  <si>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</si>
  <si>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</si>
  <si>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</si>
  <si>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</si>
  <si>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</si>
  <si>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</si>
  <si>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</si>
  <si>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</si>
  <si>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</si>
  <si>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</si>
  <si>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</si>
  <si>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</si>
  <si>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</si>
  <si>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</si>
  <si>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</si>
  <si>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</si>
  <si>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</si>
  <si>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</si>
  <si>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</si>
  <si>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</si>
  <si>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</si>
  <si>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</si>
  <si>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</si>
  <si>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</si>
  <si>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</si>
  <si>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</si>
  <si>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</si>
  <si>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</si>
  <si>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</si>
  <si>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</si>
  <si>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</si>
  <si>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</si>
  <si>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</si>
  <si>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</si>
  <si>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</si>
  <si>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</si>
  <si>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</si>
  <si>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</si>
  <si>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</si>
  <si>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</si>
  <si>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</si>
  <si>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</si>
  <si>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</si>
  <si>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</si>
  <si>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</si>
  <si>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</si>
  <si>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</si>
  <si>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</si>
  <si>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</si>
  <si>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</si>
  <si>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</si>
  <si>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</si>
  <si>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</si>
  <si>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</si>
  <si>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</si>
  <si>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</si>
  <si>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</si>
  <si>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</si>
  <si>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</si>
  <si>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</si>
  <si>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</si>
  <si>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</si>
  <si>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</si>
  <si>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</si>
  <si>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</si>
  <si>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</si>
  <si>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</si>
  <si>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</si>
  <si>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</si>
  <si>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</si>
  <si>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</si>
  <si>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</si>
  <si>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</si>
  <si>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</si>
  <si>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</si>
  <si>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</si>
  <si>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</si>
  <si>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</si>
  <si>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</si>
  <si>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</si>
  <si>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</si>
  <si>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</si>
  <si>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</si>
  <si>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</si>
  <si>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</si>
  <si>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</si>
  <si>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</si>
  <si>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</si>
  <si>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</si>
  <si>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</si>
  <si>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</si>
  <si>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</si>
  <si>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</si>
  <si>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</si>
  <si>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</si>
  <si>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</si>
  <si>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</si>
  <si>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</si>
  <si>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</si>
  <si>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</si>
  <si>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</si>
  <si>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</si>
  <si>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</si>
  <si>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</si>
  <si>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</si>
  <si>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</si>
  <si>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</si>
  <si>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</si>
  <si>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</si>
  <si>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</si>
  <si>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</si>
  <si>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</si>
  <si>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</si>
  <si>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</si>
  <si>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</si>
  <si>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</si>
  <si>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</si>
  <si>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</si>
  <si>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</si>
  <si>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</si>
  <si>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</si>
  <si>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</si>
  <si>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</si>
  <si>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</si>
  <si>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</si>
  <si>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</si>
  <si>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</si>
  <si>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</si>
  <si>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</si>
  <si>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</si>
  <si>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</si>
  <si>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</si>
  <si>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</si>
  <si>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</si>
  <si>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</si>
  <si>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</si>
  <si>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</si>
  <si>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</si>
  <si>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</si>
  <si>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</si>
  <si>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</si>
  <si>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</si>
  <si>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</si>
  <si>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</si>
  <si>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</si>
  <si>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</si>
  <si>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</si>
  <si>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</si>
  <si>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</si>
  <si>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</si>
  <si>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</si>
  <si>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</si>
  <si>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</si>
  <si>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</si>
  <si>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</si>
  <si>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</si>
  <si>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</si>
  <si>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</si>
  <si>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</si>
  <si>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</si>
  <si>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</si>
  <si>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</si>
  <si>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</si>
  <si>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</si>
  <si>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</si>
  <si>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</si>
  <si>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</si>
  <si>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</si>
  <si>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</si>
  <si>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</si>
  <si>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</si>
  <si>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</si>
  <si>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</si>
  <si>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</si>
  <si>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</si>
  <si>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</si>
  <si>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</si>
  <si>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</si>
  <si>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</si>
  <si>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</si>
  <si>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</si>
  <si>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</si>
  <si>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</si>
  <si>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</si>
  <si>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</si>
  <si>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</si>
  <si>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</si>
  <si>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</si>
  <si>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</si>
  <si>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</si>
  <si>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</si>
  <si>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</si>
  <si>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</si>
  <si>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</si>
  <si>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</si>
  <si>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</si>
  <si>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</si>
  <si>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</si>
  <si>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</si>
  <si>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</si>
  <si>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</si>
  <si>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</si>
  <si>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</si>
  <si>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</si>
  <si>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</si>
  <si>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</si>
  <si>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</si>
  <si>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</si>
  <si>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</si>
  <si>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</si>
  <si>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</si>
  <si>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</si>
  <si>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</si>
  <si>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</si>
  <si>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</si>
  <si>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</si>
  <si>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</si>
  <si>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</si>
  <si>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</si>
  <si>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</si>
  <si>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</si>
  <si>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</si>
  <si>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</si>
  <si>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</si>
  <si>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</si>
  <si>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</si>
  <si>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</si>
  <si>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</si>
  <si>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</si>
  <si>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</si>
  <si>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</si>
  <si>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</si>
  <si>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</si>
  <si>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</si>
  <si>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</si>
  <si>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</si>
  <si>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</si>
  <si>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</si>
  <si>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</si>
  <si>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</si>
  <si>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</si>
  <si>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</si>
  <si>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</si>
  <si>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</si>
  <si>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</si>
  <si>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</si>
  <si>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</si>
  <si>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</si>
  <si>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</si>
  <si>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</si>
  <si>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</si>
  <si>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</si>
  <si>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</si>
  <si>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</si>
  <si>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</si>
  <si>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</si>
  <si>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</si>
  <si>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</si>
  <si>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</si>
  <si>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</si>
  <si>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</si>
  <si>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</si>
  <si>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</si>
  <si>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</si>
  <si>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</si>
  <si>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</si>
  <si>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</si>
  <si>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</si>
  <si>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</si>
  <si>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</si>
  <si>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</si>
  <si>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</si>
  <si>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</si>
  <si>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</si>
  <si>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</si>
  <si>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</si>
  <si>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</si>
  <si>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</si>
  <si>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</si>
  <si>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</si>
  <si>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</si>
  <si>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</si>
  <si>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</si>
  <si>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</si>
  <si>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</si>
  <si>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</si>
  <si>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</si>
  <si>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</si>
  <si>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</si>
  <si>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</si>
  <si>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</si>
  <si>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</si>
  <si>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</si>
  <si>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</si>
  <si>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</si>
  <si>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</si>
  <si>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</si>
  <si>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</si>
  <si>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</si>
  <si>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</si>
  <si>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</si>
  <si>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</si>
  <si>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</si>
  <si>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</si>
  <si>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</si>
  <si>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</si>
  <si>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</si>
  <si>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</si>
  <si>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</si>
  <si>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</si>
  <si>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</si>
  <si>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</si>
  <si>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</si>
  <si>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</si>
  <si>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</si>
  <si>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</si>
  <si>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</si>
  <si>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</si>
  <si>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</si>
  <si>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</si>
  <si>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</si>
  <si>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</si>
  <si>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</si>
  <si>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</si>
  <si>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</si>
  <si>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</si>
  <si>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</si>
  <si>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</si>
  <si>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</si>
  <si>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</si>
  <si>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</si>
  <si>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</si>
  <si>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</si>
  <si>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</si>
  <si>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</si>
  <si>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</si>
  <si>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</si>
  <si>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</si>
  <si>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</si>
  <si>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</si>
  <si>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</si>
  <si>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</si>
  <si>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</si>
  <si>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</si>
  <si>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</si>
  <si>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</si>
  <si>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</si>
  <si>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</si>
  <si>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</si>
  <si>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</si>
  <si>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</si>
  <si>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</si>
  <si>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</si>
  <si>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</si>
  <si>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</si>
  <si>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</si>
  <si>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</si>
  <si>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</si>
  <si>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</si>
  <si>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</si>
  <si>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</si>
  <si>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</si>
  <si>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</si>
  <si>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</si>
  <si>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</si>
  <si>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</si>
  <si>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</si>
  <si>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</si>
  <si>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</si>
  <si>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</si>
  <si>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</si>
  <si>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</si>
  <si>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</si>
  <si>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</si>
  <si>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</si>
  <si>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</si>
  <si>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</si>
  <si>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</si>
  <si>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</si>
  <si>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</si>
  <si>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</si>
  <si>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</si>
  <si>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</si>
  <si>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</si>
  <si>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</si>
  <si>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</si>
  <si>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</si>
  <si>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</si>
  <si>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</si>
  <si>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</si>
  <si>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</si>
  <si>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</si>
  <si>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</si>
  <si>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</si>
  <si>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</si>
  <si>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</si>
  <si>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</si>
  <si>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</si>
  <si>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</si>
  <si>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</si>
  <si>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</si>
  <si>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</si>
  <si>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</si>
  <si>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</si>
  <si>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</si>
  <si>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</si>
  <si>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</si>
  <si>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</si>
  <si>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</si>
  <si>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</si>
  <si>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</si>
  <si>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</si>
  <si>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</si>
  <si>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</si>
  <si>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</si>
  <si>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</si>
  <si>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</si>
  <si>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</si>
  <si>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</si>
  <si>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</si>
  <si>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</si>
  <si>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</si>
  <si>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</si>
  <si>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</si>
  <si>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</si>
  <si>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</si>
  <si>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</si>
  <si>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</si>
  <si>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</si>
  <si>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</si>
  <si>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</si>
  <si>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</si>
  <si>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</si>
  <si>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</si>
  <si>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</si>
  <si>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</si>
  <si>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</si>
  <si>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</si>
  <si>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</si>
  <si>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</si>
  <si>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</si>
  <si>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</si>
  <si>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</si>
  <si>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</si>
  <si>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</si>
  <si>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</si>
  <si>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</si>
  <si>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</si>
  <si>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</si>
  <si>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</si>
  <si>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</si>
  <si>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</si>
  <si>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</si>
  <si>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</si>
  <si>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</si>
  <si>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</si>
  <si>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</si>
  <si>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</si>
  <si>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</si>
  <si>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</si>
  <si>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</si>
  <si>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</si>
  <si>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</si>
  <si>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</si>
  <si>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</si>
  <si>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</si>
  <si>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</si>
  <si>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</si>
  <si>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</si>
  <si>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</si>
  <si>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</si>
  <si>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</si>
  <si>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</si>
  <si>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</si>
  <si>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</si>
  <si>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</si>
  <si>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</si>
  <si>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</si>
  <si>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</si>
  <si>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</si>
  <si>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</si>
  <si>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</si>
  <si>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</si>
  <si>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</si>
  <si>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</si>
  <si>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</si>
  <si>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</si>
  <si>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</si>
  <si>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</si>
  <si>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</si>
  <si>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</si>
  <si>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</si>
  <si>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</si>
  <si>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</si>
  <si>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</si>
  <si>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</si>
  <si>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</si>
  <si>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</si>
  <si>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</si>
  <si>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</si>
  <si>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</si>
  <si>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</si>
  <si>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</si>
  <si>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</si>
  <si>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</si>
  <si>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</si>
  <si>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</si>
  <si>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</si>
  <si>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</si>
  <si>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</si>
  <si>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</si>
  <si>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</si>
  <si>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</si>
  <si>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</si>
  <si>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</si>
  <si>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</si>
  <si>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</si>
  <si>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</si>
  <si>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</si>
  <si>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</si>
  <si>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</si>
  <si>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</si>
  <si>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</si>
  <si>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</si>
  <si>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</si>
  <si>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</si>
  <si>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</si>
  <si>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</si>
  <si>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</si>
  <si>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</si>
  <si>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</si>
  <si>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</si>
  <si>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</si>
  <si>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</si>
  <si>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</si>
  <si>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</si>
  <si>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</si>
  <si>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</si>
  <si>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</si>
  <si>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</si>
  <si>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</si>
  <si>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</si>
  <si>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</si>
  <si>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</si>
  <si>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</si>
  <si>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</si>
  <si>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</si>
  <si>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</si>
  <si>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</si>
  <si>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</si>
  <si>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</si>
  <si>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</si>
  <si>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</si>
  <si>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</si>
  <si>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</si>
  <si>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</si>
  <si>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</si>
  <si>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</si>
  <si>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</si>
  <si>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</si>
  <si>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</si>
  <si>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</si>
  <si>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</si>
  <si>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</si>
  <si>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</si>
  <si>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</si>
  <si>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</si>
  <si>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</si>
  <si>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</si>
  <si>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</si>
  <si>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</si>
  <si>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</si>
  <si>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</si>
  <si>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</si>
  <si>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</si>
  <si>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</si>
  <si>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</si>
  <si>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</si>
  <si>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</si>
  <si>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</si>
  <si>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</si>
  <si>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</si>
  <si>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</si>
  <si>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</si>
  <si>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</si>
  <si>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</si>
  <si>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</si>
  <si>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</si>
  <si>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</si>
  <si>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</si>
  <si>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</si>
  <si>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</si>
  <si>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</si>
  <si>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</si>
  <si>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</si>
  <si>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</si>
  <si>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</si>
  <si>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</si>
  <si>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</si>
  <si>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</si>
  <si>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</si>
  <si>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</si>
  <si>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</si>
  <si>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</si>
  <si>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</si>
  <si>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</si>
  <si>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</si>
  <si>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</si>
  <si>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</si>
  <si>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</si>
  <si>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</si>
  <si>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</si>
  <si>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</si>
  <si>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</si>
  <si>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</si>
  <si>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</si>
  <si>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</si>
  <si>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</si>
  <si>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</si>
  <si>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</si>
  <si>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</si>
  <si>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</si>
  <si>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</si>
  <si>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</si>
  <si>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</si>
  <si>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</si>
  <si>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</si>
  <si>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</si>
  <si>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</si>
  <si>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</si>
  <si>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</si>
  <si>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</si>
  <si>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</si>
  <si>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</si>
  <si>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</si>
  <si>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</si>
  <si>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</si>
  <si>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</si>
  <si>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</si>
  <si>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</si>
  <si>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</si>
  <si>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</si>
  <si>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</si>
  <si>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</si>
  <si>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</si>
  <si>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</si>
  <si>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</si>
  <si>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</si>
  <si>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</si>
  <si>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</si>
  <si>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</si>
  <si>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</si>
  <si>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</si>
  <si>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</si>
  <si>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</si>
  <si>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</si>
  <si>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</si>
  <si>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</si>
  <si>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</si>
  <si>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</si>
  <si>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</si>
  <si>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</si>
  <si>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</si>
  <si>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</si>
  <si>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</si>
  <si>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</si>
  <si>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</si>
  <si>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</si>
  <si>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</si>
  <si>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</si>
  <si>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</si>
  <si>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</si>
  <si>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</si>
  <si>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</si>
  <si>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</si>
  <si>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</si>
  <si>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</si>
  <si>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</si>
  <si>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</si>
  <si>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</si>
  <si>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</si>
  <si>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</si>
  <si>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</si>
  <si>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</si>
  <si>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</si>
  <si>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</si>
  <si>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</si>
  <si>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</si>
  <si>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</si>
  <si>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</si>
  <si>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</si>
  <si>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</si>
  <si>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</si>
  <si>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</si>
  <si>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</si>
  <si>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</si>
  <si>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</si>
  <si>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</si>
  <si>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</si>
  <si>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</si>
  <si>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</si>
  <si>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</si>
  <si>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</si>
  <si>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</si>
  <si>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</si>
  <si>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</si>
  <si>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</si>
  <si>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</si>
  <si>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</si>
  <si>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</si>
  <si>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</si>
  <si>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</si>
  <si>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</si>
  <si>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</si>
  <si>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</si>
  <si>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</si>
  <si>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</si>
  <si>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</si>
  <si>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</si>
  <si>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</si>
  <si>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</si>
  <si>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</si>
  <si>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</si>
  <si>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</si>
  <si>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</si>
  <si>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</si>
  <si>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</si>
  <si>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</si>
  <si>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</si>
  <si>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</si>
  <si>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</si>
  <si>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</si>
  <si>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</si>
  <si>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</si>
  <si>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</si>
  <si>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</si>
  <si>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</si>
  <si>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</si>
  <si>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</si>
  <si>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</si>
  <si>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</si>
  <si>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</si>
  <si>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</si>
  <si>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</si>
  <si>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</si>
  <si>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</si>
  <si>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</si>
  <si>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</si>
  <si>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</si>
  <si>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</si>
  <si>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</si>
  <si>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</si>
  <si>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</si>
  <si>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</si>
  <si>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</si>
  <si>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</si>
  <si>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</si>
  <si>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</si>
  <si>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</si>
  <si>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</si>
  <si>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</si>
  <si>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</si>
  <si>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</si>
  <si>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</si>
  <si>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</si>
  <si>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</si>
  <si>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</si>
  <si>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</si>
  <si>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</si>
  <si>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</si>
  <si>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</si>
  <si>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</si>
  <si>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</si>
  <si>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</si>
  <si>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</si>
  <si>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</si>
  <si>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</si>
  <si>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</si>
  <si>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</si>
  <si>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</si>
  <si>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</si>
  <si>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</si>
  <si>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</si>
  <si>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</si>
  <si>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</si>
  <si>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</si>
  <si>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</si>
  <si>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</si>
  <si>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</si>
  <si>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</si>
  <si>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</si>
  <si>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</si>
  <si>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</si>
  <si>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</si>
  <si>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</si>
  <si>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</si>
  <si>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</si>
  <si>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</si>
  <si>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</si>
  <si>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</si>
  <si>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</si>
  <si>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</si>
  <si>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</si>
  <si>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</si>
  <si>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</si>
  <si>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</si>
  <si>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</si>
  <si>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</si>
  <si>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</si>
  <si>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</si>
  <si>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</si>
  <si>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</si>
  <si>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</si>
  <si>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</si>
  <si>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</si>
  <si>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</si>
  <si>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</si>
  <si>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</si>
  <si>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</si>
  <si>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</si>
  <si>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</si>
  <si>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</si>
  <si>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</si>
  <si>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</si>
  <si>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</si>
  <si>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</si>
  <si>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</si>
  <si>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</si>
  <si>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</si>
  <si>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</si>
  <si>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</si>
  <si>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</si>
  <si>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</si>
  <si>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</si>
  <si>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</si>
  <si>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</si>
  <si>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</si>
  <si>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</si>
  <si>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</si>
  <si>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</si>
  <si>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</si>
  <si>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</si>
  <si>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</si>
  <si>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</si>
  <si>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</si>
  <si>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</si>
  <si>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</si>
  <si>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</si>
  <si>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</si>
  <si>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</si>
  <si>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</si>
  <si>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</si>
  <si>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</si>
  <si>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</si>
  <si>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</si>
  <si>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</si>
  <si>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</si>
  <si>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</si>
  <si>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</si>
  <si>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</si>
  <si>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</si>
  <si>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</si>
  <si>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</si>
  <si>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</si>
  <si>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</si>
  <si>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</si>
  <si>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</si>
  <si>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</si>
  <si>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</si>
  <si>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</si>
  <si>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</si>
  <si>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</si>
  <si>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</si>
  <si>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</si>
  <si>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</si>
  <si>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</si>
  <si>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</si>
  <si>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</si>
  <si>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</si>
  <si>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</si>
  <si>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</si>
  <si>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</si>
  <si>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</si>
  <si>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</si>
  <si>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</si>
  <si>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</si>
  <si>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</si>
  <si>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</si>
  <si>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</si>
  <si>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</si>
  <si>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</si>
  <si>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</si>
  <si>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</si>
  <si>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</si>
  <si>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</si>
  <si>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</si>
  <si>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</si>
  <si>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</si>
  <si>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</si>
  <si>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</si>
  <si>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</si>
  <si>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</si>
  <si>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</si>
  <si>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</si>
  <si>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</si>
  <si>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</si>
  <si>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</si>
  <si>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</si>
  <si>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</si>
  <si>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</si>
  <si>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</si>
  <si>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</si>
  <si>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</si>
  <si>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</si>
  <si>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</si>
  <si>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</si>
  <si>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</si>
  <si>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</si>
  <si>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</si>
  <si>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</si>
  <si>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</si>
  <si>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</si>
  <si>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</si>
  <si>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</si>
  <si>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</si>
  <si>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</si>
  <si>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</si>
  <si>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</si>
  <si>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</si>
  <si>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</si>
  <si>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</si>
  <si>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</si>
  <si>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</si>
  <si>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</si>
  <si>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</si>
  <si>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</si>
  <si>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</si>
  <si>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</si>
  <si>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</si>
  <si>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</si>
  <si>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</si>
  <si>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</si>
  <si>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</si>
  <si>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</si>
  <si>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</si>
  <si>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</si>
  <si>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</si>
  <si>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</si>
  <si>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</si>
  <si>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</si>
  <si>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</si>
  <si>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</si>
  <si>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</si>
  <si>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</si>
  <si>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</si>
  <si>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</si>
  <si>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</si>
  <si>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</si>
  <si>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</si>
  <si>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</si>
  <si>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</si>
  <si>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</si>
  <si>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</si>
  <si>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</si>
  <si>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</si>
  <si>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</si>
  <si>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</si>
  <si>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</si>
  <si>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</si>
  <si>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</si>
  <si>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</si>
  <si>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</si>
  <si>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</si>
  <si>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</si>
  <si>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</si>
  <si>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</si>
  <si>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</si>
  <si>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</si>
  <si>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</si>
  <si>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</si>
  <si>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</si>
  <si>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</si>
  <si>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</si>
  <si>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</si>
  <si>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</si>
  <si>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</si>
  <si>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</si>
  <si>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</si>
  <si>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</si>
  <si>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</si>
  <si>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</si>
  <si>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</si>
  <si>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</si>
  <si>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</si>
  <si>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</si>
  <si>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</si>
  <si>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</si>
  <si>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</si>
  <si>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</si>
  <si>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</si>
  <si>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</si>
  <si>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</si>
  <si>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</si>
  <si>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</si>
  <si>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</si>
  <si>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</si>
  <si>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</si>
  <si>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</si>
  <si>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</si>
  <si>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</si>
  <si>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</si>
  <si>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</si>
  <si>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</si>
  <si>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</si>
  <si>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</si>
  <si>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</si>
  <si>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</si>
  <si>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</si>
  <si>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</si>
  <si>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</si>
  <si>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</si>
  <si>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</si>
  <si>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</si>
  <si>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</si>
  <si>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</si>
  <si>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</si>
  <si>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</si>
  <si>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</si>
  <si>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</si>
  <si>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</si>
  <si>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</si>
  <si>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</si>
  <si>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</si>
  <si>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</si>
  <si>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</si>
  <si>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</si>
  <si>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</si>
  <si>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</si>
  <si>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</si>
  <si>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</si>
  <si>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</si>
  <si>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</si>
  <si>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</si>
  <si>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</si>
  <si>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</si>
  <si>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</si>
  <si>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</si>
  <si>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</si>
  <si>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</si>
  <si>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</si>
  <si>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</si>
  <si>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</si>
  <si>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</si>
  <si>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</si>
  <si>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</si>
  <si>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</si>
  <si>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</si>
  <si>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</si>
  <si>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</si>
  <si>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</si>
  <si>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</si>
  <si>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</si>
  <si>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</si>
  <si>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</si>
  <si>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</si>
  <si>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</si>
  <si>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</si>
  <si>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</si>
  <si>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</si>
  <si>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</si>
  <si>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</si>
  <si>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</si>
  <si>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</si>
  <si>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</si>
  <si>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</si>
  <si>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</si>
  <si>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</si>
  <si>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</si>
  <si>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</si>
  <si>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</si>
  <si>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</si>
  <si>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</si>
  <si>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</si>
  <si>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</si>
  <si>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</si>
  <si>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</si>
  <si>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</si>
  <si>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</si>
  <si>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</si>
  <si>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</si>
  <si>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</si>
  <si>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</si>
  <si>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</si>
  <si>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</si>
  <si>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</si>
  <si>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</si>
  <si>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</si>
  <si>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</si>
  <si>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</si>
  <si>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</si>
  <si>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</si>
  <si>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</si>
  <si>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</si>
  <si>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</si>
  <si>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</si>
  <si>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</si>
  <si>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</si>
  <si>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</si>
  <si>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</si>
  <si>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</si>
  <si>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</si>
  <si>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</si>
  <si>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</si>
  <si>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</si>
  <si>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</si>
  <si>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</si>
  <si>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</si>
  <si>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</si>
  <si>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</si>
  <si>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</si>
  <si>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</si>
  <si>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</si>
  <si>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</si>
  <si>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</si>
  <si>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</si>
  <si>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</si>
  <si>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</si>
  <si>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</si>
  <si>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</si>
  <si>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</si>
  <si>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</si>
  <si>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</si>
  <si>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</si>
  <si>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</si>
  <si>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</si>
  <si>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</si>
  <si>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</si>
  <si>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</si>
  <si>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</si>
  <si>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</si>
  <si>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</si>
  <si>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</si>
  <si>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</si>
  <si>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</si>
  <si>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</si>
  <si>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</si>
  <si>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</si>
  <si>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</si>
  <si>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</si>
  <si>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</si>
  <si>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</si>
  <si>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</si>
  <si>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</si>
  <si>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</si>
  <si>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</si>
  <si>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</si>
  <si>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</si>
  <si>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</si>
  <si>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</si>
  <si>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</si>
  <si>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</si>
  <si>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</si>
  <si>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</si>
  <si>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</si>
  <si>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</si>
  <si>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</si>
  <si>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</si>
  <si>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</si>
  <si>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</si>
  <si>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</si>
  <si>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</si>
  <si>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</si>
  <si>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</si>
  <si>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</si>
  <si>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</si>
  <si>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</si>
  <si>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</si>
  <si>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</si>
  <si>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</si>
  <si>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</si>
  <si>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</si>
  <si>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</si>
  <si>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</si>
  <si>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</si>
  <si>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</si>
  <si>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</si>
  <si>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</si>
  <si>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</si>
  <si>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</si>
  <si>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</si>
  <si>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</si>
  <si>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</si>
  <si>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</si>
  <si>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</si>
  <si>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</si>
  <si>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</si>
  <si>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</si>
  <si>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</si>
  <si>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</si>
  <si>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</si>
  <si>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</si>
  <si>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</si>
  <si>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</si>
  <si>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</si>
  <si>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</si>
  <si>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</si>
  <si>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</si>
  <si>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</si>
  <si>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</si>
  <si>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</si>
  <si>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</si>
  <si>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</si>
  <si>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</si>
  <si>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</si>
  <si>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</si>
  <si>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</si>
  <si>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</si>
  <si>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</si>
  <si>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</si>
  <si>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</si>
  <si>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</si>
  <si>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</si>
  <si>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</si>
  <si>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</si>
  <si>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</si>
  <si>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</si>
  <si>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</si>
  <si>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</si>
  <si>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</si>
  <si>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</si>
  <si>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</si>
  <si>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</si>
  <si>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</si>
  <si>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</si>
  <si>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</si>
  <si>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</si>
  <si>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</si>
  <si>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</si>
  <si>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</si>
  <si>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</si>
  <si>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</si>
  <si>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</si>
  <si>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</si>
  <si>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</si>
  <si>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</si>
  <si>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</si>
  <si>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</si>
  <si>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</si>
  <si>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</si>
  <si>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</si>
  <si>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</si>
  <si>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</si>
  <si>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</si>
  <si>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</si>
  <si>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</si>
  <si>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</si>
  <si>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</si>
  <si>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</si>
  <si>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</si>
  <si>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</si>
  <si>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</si>
  <si>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</si>
  <si>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</si>
  <si>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</si>
  <si>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</si>
  <si>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</si>
  <si>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</si>
  <si>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</si>
  <si>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</si>
  <si>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</si>
  <si>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</si>
  <si>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</si>
  <si>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</si>
  <si>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</si>
  <si>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</si>
  <si>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</si>
  <si>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</si>
  <si>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</si>
  <si>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</si>
  <si>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</si>
  <si>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</si>
  <si>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</si>
  <si>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</si>
  <si>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</si>
  <si>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</si>
  <si>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</si>
  <si>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</si>
  <si>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</si>
  <si>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</si>
  <si>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</si>
  <si>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</si>
  <si>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</si>
  <si>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</si>
  <si>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</si>
  <si>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</si>
  <si>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</si>
  <si>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</si>
  <si>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</si>
  <si>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</si>
  <si>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</si>
  <si>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</si>
  <si>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</si>
  <si>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</si>
  <si>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</si>
  <si>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</si>
  <si>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</si>
  <si>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</si>
  <si>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</si>
  <si>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</si>
  <si>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</si>
  <si>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</si>
  <si>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</si>
  <si>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</si>
  <si>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</si>
  <si>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</si>
  <si>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</si>
  <si>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</si>
  <si>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</si>
  <si>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</si>
  <si>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</si>
  <si>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</si>
  <si>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</si>
  <si>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</si>
  <si>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</si>
  <si>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</si>
  <si>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</si>
  <si>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</si>
  <si>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</si>
  <si>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</si>
  <si>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</si>
  <si>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</si>
  <si>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</si>
  <si>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</si>
  <si>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</si>
  <si>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</si>
  <si>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</si>
  <si>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</si>
  <si>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</si>
  <si>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</si>
  <si>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</si>
  <si>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</si>
  <si>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</si>
  <si>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</si>
  <si>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</si>
  <si>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</si>
  <si>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</si>
  <si>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</si>
  <si>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</si>
  <si>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</si>
  <si>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</si>
  <si>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</si>
  <si>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</si>
  <si>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</si>
  <si>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</si>
  <si>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</si>
  <si>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</si>
  <si>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</si>
  <si>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</si>
  <si>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</si>
  <si>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</si>
  <si>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</si>
  <si>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</si>
  <si>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</si>
  <si>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</si>
  <si>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</si>
  <si>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</si>
  <si>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</si>
  <si>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</si>
  <si>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</si>
  <si>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</si>
  <si>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</si>
  <si>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</si>
  <si>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</si>
  <si>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</si>
  <si>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</si>
  <si>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</si>
  <si>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</si>
  <si>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</si>
  <si>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</si>
  <si>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</si>
  <si>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</si>
  <si>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</si>
  <si>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</si>
  <si>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</si>
  <si>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</si>
  <si>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</si>
  <si>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</si>
  <si>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</si>
  <si>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</si>
  <si>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</si>
  <si>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</si>
  <si>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</si>
  <si>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</si>
  <si>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</si>
  <si>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</si>
  <si>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</si>
  <si>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</si>
  <si>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</si>
  <si>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</si>
  <si>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</si>
  <si>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</si>
  <si>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</si>
  <si>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</si>
  <si>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</si>
  <si>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</si>
  <si>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</si>
  <si>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</si>
  <si>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</si>
  <si>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</si>
  <si>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</si>
  <si>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</si>
  <si>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</si>
  <si>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</si>
  <si>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</si>
  <si>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</si>
  <si>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</si>
  <si>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</si>
  <si>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</si>
  <si>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</si>
  <si>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</si>
  <si>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</si>
  <si>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</si>
  <si>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</si>
  <si>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</si>
  <si>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</si>
  <si>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</si>
  <si>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</si>
  <si>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</si>
  <si>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</si>
  <si>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</si>
  <si>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</si>
  <si>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</si>
  <si>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</si>
  <si>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</si>
  <si>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</si>
  <si>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</si>
  <si>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</si>
  <si>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</si>
  <si>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</si>
  <si>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</si>
  <si>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</si>
  <si>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</si>
  <si>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</si>
  <si>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</si>
  <si>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</si>
  <si>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</si>
  <si>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</si>
  <si>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</si>
  <si>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</si>
  <si>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</si>
  <si>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</si>
  <si>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</si>
  <si>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</si>
  <si>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</si>
  <si>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</si>
  <si>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</si>
  <si>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</si>
  <si>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</si>
  <si>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</si>
  <si>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</si>
  <si>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</si>
  <si>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</si>
  <si>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</si>
  <si>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</si>
  <si>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</si>
  <si>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</si>
  <si>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</si>
  <si>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</si>
  <si>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</si>
  <si>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</si>
  <si>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</si>
  <si>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</si>
  <si>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</si>
  <si>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</si>
  <si>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</si>
  <si>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</si>
  <si>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</si>
  <si>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</si>
  <si>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</si>
  <si>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</si>
  <si>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</si>
  <si>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</si>
  <si>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</si>
  <si>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</si>
  <si>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</si>
  <si>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</si>
  <si>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</si>
  <si>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</si>
  <si>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</si>
  <si>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</si>
  <si>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</si>
  <si>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</si>
  <si>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</si>
  <si>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</si>
  <si>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</si>
  <si>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</si>
  <si>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</si>
  <si>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</si>
  <si>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</si>
  <si>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</si>
  <si>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</si>
  <si>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</si>
  <si>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</si>
  <si>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</si>
  <si>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</si>
  <si>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</si>
  <si>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</si>
  <si>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</si>
  <si>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</si>
  <si>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</si>
  <si>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</si>
  <si>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</si>
  <si>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</si>
  <si>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</si>
  <si>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</si>
  <si>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</si>
  <si>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</si>
  <si>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</si>
  <si>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</si>
  <si>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</si>
  <si>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</si>
  <si>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</si>
  <si>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</si>
  <si>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</si>
  <si>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</si>
  <si>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</si>
  <si>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</si>
  <si>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</si>
  <si>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</si>
  <si>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</si>
  <si>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</si>
  <si>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</si>
  <si>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</si>
  <si>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</si>
  <si>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</si>
  <si>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</si>
  <si>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</si>
  <si>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</si>
  <si>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</si>
  <si>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</si>
  <si>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</si>
  <si>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</si>
  <si>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</si>
  <si>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</si>
  <si>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</si>
  <si>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</si>
  <si>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</si>
  <si>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</si>
  <si>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</si>
  <si>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</si>
  <si>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</si>
  <si>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</si>
  <si>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</si>
  <si>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</si>
  <si>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</si>
  <si>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</si>
  <si>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</si>
  <si>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</si>
  <si>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</si>
  <si>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</si>
  <si>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</si>
  <si>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</si>
  <si>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</si>
  <si>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</si>
  <si>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</si>
  <si>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</si>
  <si>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</si>
  <si>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</si>
  <si>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</si>
  <si>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</si>
  <si>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</si>
  <si>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</si>
  <si>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</si>
  <si>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</si>
  <si>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</si>
  <si>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</si>
  <si>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</si>
  <si>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</si>
  <si>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</si>
  <si>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</si>
  <si>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</si>
  <si>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</si>
  <si>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</si>
  <si>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</si>
  <si>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</si>
  <si>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</si>
  <si>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</si>
  <si>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</si>
  <si>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</si>
  <si>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</si>
  <si>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</si>
  <si>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</si>
  <si>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</si>
  <si>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</si>
  <si>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</si>
  <si>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</si>
  <si>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</si>
  <si>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</si>
  <si>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</si>
  <si>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</si>
  <si>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</si>
  <si>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</si>
  <si>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</si>
  <si>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</si>
  <si>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</si>
  <si>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</si>
  <si>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</si>
  <si>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</si>
  <si>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</si>
  <si>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</si>
  <si>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</si>
  <si>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</si>
  <si>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</si>
  <si>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</si>
  <si>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</si>
  <si>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</si>
  <si>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</si>
  <si>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</si>
  <si>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</si>
  <si>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</si>
  <si>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</si>
  <si>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</si>
  <si>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</si>
  <si>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</si>
  <si>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</si>
  <si>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</si>
  <si>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</si>
  <si>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</si>
  <si>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</si>
  <si>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</si>
  <si>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</si>
  <si>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</si>
  <si>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</si>
  <si>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</si>
  <si>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</si>
  <si>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</si>
  <si>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</si>
  <si>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</si>
  <si>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</si>
  <si>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</si>
  <si>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</si>
  <si>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</si>
  <si>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</si>
  <si>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</si>
  <si>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</si>
  <si>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</si>
  <si>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</si>
  <si>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</si>
  <si>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</si>
  <si>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</si>
  <si>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</si>
  <si>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</si>
  <si>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</si>
  <si>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</si>
  <si>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</si>
  <si>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</si>
  <si>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</si>
  <si>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</si>
  <si>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</si>
  <si>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</si>
  <si>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</si>
  <si>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</si>
  <si>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</si>
  <si>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</si>
  <si>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</si>
  <si>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</si>
  <si>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</si>
  <si>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</si>
  <si>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</si>
  <si>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</si>
  <si>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</si>
  <si>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</si>
  <si>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</si>
  <si>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</si>
  <si>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</si>
  <si>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</si>
  <si>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</si>
  <si>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</si>
  <si>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</si>
  <si>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</si>
  <si>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</si>
  <si>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</si>
  <si>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</si>
  <si>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</si>
  <si>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</si>
  <si>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</si>
  <si>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</si>
  <si>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</si>
  <si>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</si>
  <si>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</si>
  <si>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</si>
  <si>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</si>
  <si>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</si>
  <si>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</si>
  <si>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</si>
  <si>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</si>
  <si>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</si>
  <si>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</si>
  <si>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</si>
  <si>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</si>
  <si>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</si>
  <si>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</si>
  <si>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</si>
  <si>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</si>
  <si>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</si>
  <si>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</si>
  <si>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</si>
  <si>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</si>
  <si>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</si>
  <si>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</si>
  <si>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</si>
  <si>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</si>
  <si>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</si>
  <si>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</si>
  <si>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</si>
  <si>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</si>
  <si>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</si>
  <si>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</si>
  <si>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</si>
  <si>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</si>
  <si>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</si>
  <si>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</si>
  <si>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</si>
  <si>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</si>
  <si>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</si>
  <si>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</si>
  <si>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</si>
  <si>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</si>
  <si>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</si>
  <si>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</si>
  <si>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</si>
  <si>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</si>
  <si>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</si>
  <si>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</si>
  <si>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</si>
  <si>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</si>
  <si>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</si>
  <si>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</si>
  <si>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</si>
  <si>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</si>
  <si>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</si>
  <si>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</si>
  <si>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</si>
  <si>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</si>
  <si>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</si>
  <si>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</si>
  <si>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</si>
  <si>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</si>
  <si>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</si>
  <si>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</si>
  <si>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</si>
  <si>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</si>
  <si>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</si>
  <si>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</si>
  <si>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</si>
  <si>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</si>
  <si>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</si>
  <si>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</si>
  <si>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</si>
  <si>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</si>
  <si>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</si>
  <si>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</si>
  <si>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</si>
  <si>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</si>
  <si>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</si>
  <si>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</si>
  <si>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</si>
  <si>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</si>
  <si>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</si>
  <si>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</si>
  <si>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</si>
  <si>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</si>
  <si>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</si>
  <si>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</si>
  <si>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</si>
  <si>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</si>
  <si>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</si>
  <si>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</si>
  <si>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</si>
  <si>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</si>
  <si>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</si>
  <si>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</si>
  <si>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</si>
  <si>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</si>
  <si>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</si>
  <si>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</si>
  <si>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</si>
  <si>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</si>
  <si>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</si>
  <si>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</si>
  <si>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</si>
  <si>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</si>
  <si>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</si>
  <si>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</si>
  <si>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</si>
  <si>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</si>
  <si>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</si>
  <si>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</si>
  <si>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</si>
  <si>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</si>
  <si>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</si>
  <si>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</si>
  <si>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</si>
  <si>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</si>
  <si>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</si>
  <si>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</si>
  <si>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</si>
  <si>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</si>
  <si>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</si>
  <si>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</si>
  <si>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</si>
  <si>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</si>
  <si>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</si>
  <si>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</si>
  <si>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</si>
  <si>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</si>
  <si>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</si>
  <si>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</si>
  <si>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</si>
  <si>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</si>
  <si>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</si>
  <si>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</si>
  <si>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</si>
  <si>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</si>
  <si>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</si>
  <si>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</si>
  <si>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</si>
  <si>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</si>
  <si>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</si>
  <si>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</si>
  <si>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</si>
  <si>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</si>
  <si>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</si>
  <si>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</si>
  <si>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</si>
  <si>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</si>
  <si>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</si>
  <si>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</si>
  <si>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</si>
  <si>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</si>
  <si>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</si>
  <si>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</si>
  <si>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</si>
  <si>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</si>
  <si>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</si>
  <si>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</si>
  <si>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</si>
  <si>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</si>
  <si>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</si>
  <si>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</si>
  <si>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</si>
  <si>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</si>
  <si>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</si>
  <si>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</si>
  <si>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</si>
  <si>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</si>
  <si>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</si>
  <si>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</si>
  <si>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</si>
  <si>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</si>
  <si>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</si>
  <si>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</si>
  <si>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</si>
  <si>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</si>
  <si>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</si>
  <si>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</si>
  <si>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</si>
  <si>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</si>
  <si>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</si>
  <si>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</si>
  <si>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</si>
  <si>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</si>
  <si>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</si>
  <si>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</si>
  <si>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</si>
  <si>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</si>
  <si>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</si>
  <si>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</si>
  <si>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</si>
  <si>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</si>
  <si>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</si>
  <si>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</si>
  <si>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</si>
  <si>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</si>
  <si>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</si>
  <si>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</si>
  <si>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</si>
  <si>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</si>
  <si>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</si>
  <si>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</si>
  <si>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</si>
  <si>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</si>
  <si>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</si>
  <si>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</si>
  <si>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</si>
  <si>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</si>
  <si>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</si>
  <si>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</si>
  <si>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</si>
  <si>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</si>
  <si>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</si>
  <si>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</si>
  <si>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</si>
  <si>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</si>
  <si>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</si>
  <si>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</si>
  <si>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</si>
  <si>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</si>
  <si>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</si>
  <si>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</si>
  <si>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</si>
  <si>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</si>
  <si>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</si>
  <si>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</si>
  <si>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</si>
  <si>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</si>
  <si>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</si>
  <si>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</si>
  <si>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</si>
  <si>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</si>
  <si>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</si>
  <si>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</si>
  <si>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</si>
  <si>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</si>
  <si>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</si>
  <si>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</si>
  <si>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</si>
  <si>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</si>
  <si>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</si>
  <si>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</si>
  <si>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</si>
  <si>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</si>
  <si>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</si>
  <si>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</si>
  <si>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</si>
  <si>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</si>
  <si>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</si>
  <si>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</si>
  <si>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</si>
  <si>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</si>
  <si>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</si>
  <si>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</si>
  <si>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</si>
  <si>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</si>
  <si>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</si>
  <si>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</si>
  <si>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</si>
  <si>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</si>
  <si>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</si>
  <si>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</si>
  <si>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</si>
  <si>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</si>
  <si>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</si>
  <si>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</si>
  <si>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</si>
  <si>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</si>
  <si>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</si>
  <si>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</si>
  <si>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</si>
  <si>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</si>
  <si>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</si>
  <si>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</si>
  <si>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</si>
  <si>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</si>
  <si>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</si>
  <si>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</si>
  <si>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</si>
  <si>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</si>
  <si>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</si>
  <si>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</si>
  <si>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</si>
  <si>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</si>
  <si>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</si>
  <si>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</si>
  <si>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</si>
  <si>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</si>
  <si>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</si>
  <si>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</si>
  <si>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</si>
  <si>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</si>
  <si>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</si>
  <si>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</si>
  <si>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</si>
  <si>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</si>
  <si>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</si>
  <si>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</si>
  <si>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</si>
  <si>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</si>
  <si>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</si>
  <si>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</si>
  <si>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</si>
  <si>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</si>
  <si>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</si>
  <si>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</si>
  <si>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</si>
  <si>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</si>
  <si>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</si>
  <si>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</si>
  <si>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</si>
  <si>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</si>
  <si>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</si>
  <si>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</si>
  <si>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</si>
  <si>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</si>
  <si>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</si>
  <si>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</si>
  <si>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</si>
  <si>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</si>
  <si>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</si>
  <si>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</si>
  <si>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</si>
  <si>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</si>
  <si>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</si>
  <si>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</si>
  <si>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</si>
  <si>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</si>
  <si>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</si>
  <si>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</si>
  <si>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</si>
  <si>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</si>
  <si>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</si>
  <si>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</si>
  <si>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</si>
  <si>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</si>
  <si>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</si>
  <si>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</si>
  <si>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</si>
  <si>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</si>
  <si>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</si>
  <si>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</si>
  <si>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</si>
  <si>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</si>
  <si>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</si>
  <si>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</si>
  <si>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</si>
  <si>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</si>
  <si>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</si>
  <si>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</si>
  <si>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</si>
  <si>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</si>
  <si>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</si>
  <si>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</si>
  <si>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</si>
  <si>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</si>
  <si>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</si>
  <si>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</si>
  <si>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</si>
  <si>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</si>
  <si>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</si>
  <si>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</si>
  <si>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</si>
  <si>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</si>
  <si>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</si>
  <si>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</si>
  <si>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</si>
  <si>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</si>
  <si>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</si>
  <si>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</si>
  <si>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</si>
  <si>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</si>
  <si>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</si>
  <si>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</si>
  <si>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</si>
  <si>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</si>
  <si>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</si>
  <si>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</si>
  <si>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</si>
  <si>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</si>
  <si>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</si>
  <si>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</si>
  <si>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</si>
  <si>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</si>
  <si>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</si>
  <si>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</si>
  <si>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</si>
  <si>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</si>
  <si>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</si>
  <si>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</si>
  <si>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</si>
  <si>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</si>
  <si>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</si>
  <si>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</si>
  <si>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</si>
  <si>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</si>
  <si>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</si>
  <si>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</si>
  <si>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</si>
  <si>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</si>
  <si>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</si>
  <si>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</si>
  <si>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</si>
  <si>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</si>
  <si>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</si>
  <si>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</si>
  <si>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</si>
  <si>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</si>
  <si>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</si>
  <si>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</si>
  <si>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</si>
  <si>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</si>
  <si>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</si>
  <si>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</si>
  <si>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</si>
  <si>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</si>
  <si>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</si>
  <si>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</si>
  <si>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</si>
  <si>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</si>
  <si>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</si>
  <si>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</si>
  <si>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</si>
  <si>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</si>
  <si>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</si>
  <si>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</si>
  <si>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</si>
  <si>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</si>
  <si>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</si>
  <si>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</si>
  <si>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</si>
  <si>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</si>
  <si>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</si>
  <si>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</si>
  <si>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</si>
  <si>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</si>
  <si>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</si>
  <si>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</si>
  <si>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</si>
  <si>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</si>
  <si>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</si>
  <si>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</si>
  <si>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</si>
  <si>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</si>
  <si>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</si>
  <si>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</si>
  <si>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</si>
  <si>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</si>
  <si>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</si>
  <si>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</si>
  <si>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</si>
  <si>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</si>
  <si>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</si>
  <si>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</si>
  <si>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</si>
  <si>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</si>
  <si>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</si>
  <si>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</si>
  <si>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</si>
  <si>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</si>
  <si>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</si>
  <si>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</si>
  <si>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</si>
  <si>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</si>
  <si>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</si>
  <si>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</si>
  <si>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</si>
  <si>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</si>
  <si>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</si>
  <si>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</si>
  <si>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</si>
  <si>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</si>
  <si>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</si>
  <si>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</si>
  <si>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</si>
  <si>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</si>
  <si>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</si>
  <si>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</si>
  <si>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</si>
  <si>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</si>
  <si>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</si>
  <si>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</si>
  <si>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</si>
  <si>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</si>
  <si>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</si>
  <si>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</si>
  <si>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</si>
  <si>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</si>
  <si>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</si>
  <si>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</si>
  <si>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</si>
  <si>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</si>
  <si>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</si>
  <si>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</si>
  <si>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</si>
  <si>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</si>
  <si>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</si>
  <si>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</si>
  <si>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</si>
  <si>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</si>
  <si>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</si>
  <si>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</si>
  <si>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</si>
  <si>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</si>
  <si>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</si>
  <si>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</si>
  <si>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</si>
  <si>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</si>
  <si>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</si>
  <si>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</si>
  <si>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</si>
  <si>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</si>
  <si>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</si>
  <si>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</si>
  <si>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</si>
  <si>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</si>
  <si>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</si>
  <si>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</si>
  <si>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</si>
  <si>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</si>
  <si>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</si>
  <si>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</si>
  <si>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</si>
  <si>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</si>
  <si>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</si>
  <si>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</si>
  <si>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</si>
  <si>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</si>
  <si>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</si>
  <si>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</si>
  <si>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</si>
  <si>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</si>
  <si>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</si>
  <si>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</si>
  <si>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</si>
  <si>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</si>
  <si>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</si>
  <si>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</si>
  <si>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</si>
  <si>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</si>
  <si>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</si>
  <si>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</si>
  <si>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</si>
  <si>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</si>
  <si>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</si>
  <si>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</si>
  <si>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</si>
  <si>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</si>
  <si>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</si>
  <si>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</si>
  <si>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</si>
  <si>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</si>
  <si>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</si>
  <si>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</si>
  <si>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</si>
  <si>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</si>
  <si>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</si>
  <si>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</si>
  <si>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</si>
  <si>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</si>
  <si>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</si>
  <si>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</si>
  <si>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</si>
  <si>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</si>
  <si>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</si>
  <si>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</si>
  <si>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</si>
  <si>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</si>
  <si>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</si>
  <si>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</si>
  <si>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</si>
  <si>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</si>
  <si>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</si>
  <si>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</si>
  <si>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</si>
  <si>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</si>
  <si>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</si>
  <si>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</si>
  <si>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</si>
  <si>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</si>
  <si>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</si>
  <si>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</si>
  <si>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</si>
  <si>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</si>
  <si>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</si>
  <si>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</si>
  <si>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</si>
  <si>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</si>
  <si>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</si>
  <si>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</si>
  <si>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</si>
  <si>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</si>
  <si>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</si>
  <si>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</si>
  <si>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</si>
  <si>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</si>
  <si>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</si>
  <si>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</si>
  <si>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</si>
  <si>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</si>
  <si>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</si>
  <si>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</si>
  <si>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</si>
  <si>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</si>
  <si>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</si>
  <si>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</si>
  <si>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</si>
  <si>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</si>
  <si>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</si>
  <si>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</si>
  <si>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</si>
  <si>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</si>
  <si>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</si>
  <si>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</si>
  <si>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</si>
  <si>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</si>
  <si>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</si>
  <si>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</si>
  <si>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</si>
  <si>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</si>
  <si>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</si>
  <si>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</si>
  <si>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</si>
  <si>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</si>
  <si>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</si>
  <si>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</si>
  <si>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</si>
  <si>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</si>
  <si>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</si>
  <si>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</si>
  <si>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</si>
  <si>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</si>
  <si>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</si>
  <si>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</si>
  <si>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</si>
  <si>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</si>
  <si>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</si>
  <si>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</si>
  <si>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</si>
  <si>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</si>
  <si>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</si>
  <si>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</si>
  <si>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</si>
  <si>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</si>
  <si>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</si>
  <si>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</si>
  <si>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</si>
  <si>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</si>
  <si>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</si>
  <si>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</si>
  <si>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</si>
  <si>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</si>
  <si>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</si>
  <si>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</si>
  <si>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</si>
  <si>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</si>
  <si>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</si>
  <si>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</si>
  <si>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</si>
  <si>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</si>
  <si>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</si>
  <si>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</si>
  <si>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</si>
  <si>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</si>
  <si>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</si>
  <si>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</si>
  <si>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</si>
  <si>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</si>
  <si>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</si>
  <si>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</si>
  <si>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</si>
  <si>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</si>
  <si>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</si>
  <si>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</si>
  <si>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</si>
  <si>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</si>
  <si>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</si>
  <si>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</si>
  <si>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</si>
  <si>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</si>
  <si>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</si>
  <si>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</si>
  <si>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</si>
  <si>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</si>
  <si>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</si>
  <si>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</si>
  <si>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</si>
  <si>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</si>
  <si>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</si>
  <si>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</si>
  <si>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</si>
  <si>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</si>
  <si>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</si>
  <si>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</si>
  <si>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</si>
  <si>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</si>
  <si>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</si>
  <si>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</si>
  <si>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</si>
  <si>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</si>
  <si>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</si>
  <si>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</si>
  <si>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</si>
  <si>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</si>
  <si>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</si>
  <si>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</si>
  <si>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</si>
  <si>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</si>
  <si>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</si>
  <si>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</si>
  <si>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</si>
  <si>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</si>
  <si>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</si>
  <si>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</si>
  <si>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</si>
  <si>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</si>
  <si>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</si>
  <si>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</si>
  <si>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</si>
  <si>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</si>
  <si>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</si>
  <si>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</si>
  <si>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</si>
  <si>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</si>
  <si>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</si>
  <si>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</si>
  <si>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</si>
  <si>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</si>
  <si>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</si>
  <si>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</si>
  <si>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</si>
  <si>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</si>
  <si>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</si>
  <si>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</si>
  <si>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</si>
  <si>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</si>
  <si>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</si>
  <si>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</si>
  <si>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</si>
  <si>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</si>
  <si>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</si>
  <si>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</si>
  <si>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</si>
  <si>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</si>
  <si>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</si>
  <si>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</si>
  <si>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</si>
  <si>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</si>
  <si>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</si>
  <si>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</si>
  <si>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</si>
  <si>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</si>
  <si>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</si>
  <si>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</si>
  <si>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</si>
  <si>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</si>
  <si>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</si>
  <si>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</si>
  <si>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</si>
  <si>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</si>
  <si>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</si>
  <si>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</si>
  <si>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</si>
  <si>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</si>
  <si>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</si>
  <si>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</si>
  <si>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</si>
  <si>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</si>
  <si>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</si>
  <si>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</si>
  <si>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</si>
  <si>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</si>
  <si>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</si>
  <si>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</si>
  <si>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</si>
  <si>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</si>
  <si>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</si>
  <si>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</si>
  <si>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</si>
  <si>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</si>
  <si>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</si>
  <si>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</si>
  <si>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</si>
  <si>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</si>
  <si>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</si>
  <si>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</si>
  <si>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</si>
  <si>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</si>
  <si>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</si>
  <si>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</si>
  <si>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</si>
  <si>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</si>
  <si>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</si>
  <si>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</si>
  <si>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</si>
  <si>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</si>
  <si>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</si>
  <si>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</si>
  <si>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</si>
  <si>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</si>
  <si>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</si>
  <si>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</si>
  <si>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</si>
  <si>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</si>
  <si>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</si>
  <si>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</si>
  <si>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</si>
  <si>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</si>
  <si>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</si>
  <si>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</si>
  <si>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</si>
  <si>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</si>
  <si>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</si>
  <si>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</si>
  <si>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</si>
  <si>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</si>
  <si>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</si>
  <si>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</si>
  <si>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</si>
  <si>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</si>
  <si>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</si>
  <si>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</si>
  <si>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</si>
  <si>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</si>
  <si>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</si>
  <si>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</si>
  <si>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</si>
  <si>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</si>
  <si>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</si>
  <si>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</si>
  <si>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</si>
  <si>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</si>
  <si>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</si>
  <si>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</si>
  <si>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</si>
  <si>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</si>
  <si>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</si>
  <si>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</si>
  <si>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</si>
  <si>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</si>
  <si>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</si>
  <si>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</si>
  <si>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</si>
  <si>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</si>
  <si>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</si>
  <si>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</si>
  <si>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</si>
  <si>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</si>
  <si>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</si>
  <si>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</si>
  <si>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</si>
  <si>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</si>
  <si>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</si>
  <si>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</si>
  <si>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</si>
  <si>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</si>
  <si>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</si>
  <si>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</si>
  <si>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</si>
  <si>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</si>
  <si>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</si>
  <si>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</si>
  <si>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</si>
  <si>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</si>
  <si>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</si>
  <si>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</si>
  <si>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</si>
  <si>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</si>
  <si>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</si>
  <si>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</si>
  <si>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</si>
  <si>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</si>
  <si>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</si>
  <si>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</si>
  <si>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</si>
  <si>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</si>
  <si>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</si>
  <si>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</si>
  <si>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</si>
  <si>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</si>
  <si>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</si>
  <si>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</si>
  <si>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</si>
  <si>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</si>
  <si>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</si>
  <si>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</si>
  <si>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</si>
  <si>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</si>
  <si>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</si>
  <si>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</si>
  <si>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</si>
  <si>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</si>
  <si>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</si>
  <si>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</si>
  <si>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</si>
  <si>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</si>
  <si>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</si>
  <si>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</si>
  <si>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</si>
  <si>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</si>
  <si>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</si>
  <si>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</si>
  <si>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</si>
  <si>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</si>
  <si>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</si>
  <si>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</si>
  <si>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</si>
  <si>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</si>
  <si>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</si>
  <si>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</si>
  <si>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</si>
  <si>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</si>
  <si>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</si>
  <si>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</si>
  <si>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</si>
  <si>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</si>
  <si>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</si>
  <si>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</si>
  <si>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</si>
  <si>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</si>
  <si>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</si>
  <si>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</si>
  <si>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</si>
  <si>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</si>
  <si>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</si>
  <si>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</si>
  <si>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</si>
  <si>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</si>
  <si>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</si>
  <si>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</si>
  <si>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</si>
  <si>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</si>
  <si>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</si>
  <si>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</si>
  <si>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</si>
  <si>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</si>
  <si>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</si>
  <si>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</si>
  <si>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</si>
  <si>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</si>
  <si>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</si>
  <si>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</si>
  <si>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</si>
  <si>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</si>
  <si>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</si>
  <si>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</si>
  <si>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</si>
  <si>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</si>
  <si>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</si>
  <si>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</si>
  <si>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</si>
  <si>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</si>
  <si>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</si>
  <si>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</si>
  <si>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</si>
  <si>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</si>
  <si>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</si>
  <si>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</si>
  <si>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</si>
  <si>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</si>
  <si>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</si>
  <si>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</si>
  <si>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</si>
  <si>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</si>
  <si>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</si>
  <si>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</si>
  <si>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</si>
  <si>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</si>
  <si>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</si>
  <si>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</si>
  <si>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</si>
  <si>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</si>
  <si>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</si>
  <si>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</si>
  <si>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</si>
  <si>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</si>
  <si>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</si>
  <si>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</si>
  <si>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</si>
  <si>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</si>
  <si>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</si>
  <si>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</si>
  <si>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</si>
  <si>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</si>
  <si>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</si>
  <si>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</si>
  <si>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</si>
  <si>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</si>
  <si>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</si>
  <si>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</si>
  <si>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</si>
  <si>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</si>
  <si>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</si>
  <si>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</si>
  <si>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</si>
  <si>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</si>
  <si>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</si>
  <si>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</si>
  <si>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</si>
  <si>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</si>
  <si>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</si>
  <si>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</si>
  <si>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</si>
  <si>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</si>
  <si>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</si>
  <si>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</si>
  <si>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</si>
  <si>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</si>
  <si>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</si>
  <si>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</si>
  <si>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</si>
  <si>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</si>
  <si>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</si>
  <si>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</si>
  <si>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</si>
  <si>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</si>
  <si>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</si>
  <si>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</si>
  <si>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</si>
  <si>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</si>
  <si>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</si>
  <si>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</si>
  <si>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</si>
  <si>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</si>
  <si>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</si>
  <si>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</si>
  <si>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</si>
  <si>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</si>
  <si>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</si>
  <si>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</si>
  <si>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</si>
  <si>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</si>
  <si>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</si>
  <si>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</si>
  <si>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</si>
  <si>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</si>
  <si>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</si>
  <si>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</si>
  <si>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</si>
  <si>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</si>
  <si>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</si>
  <si>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</si>
  <si>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</si>
  <si>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</si>
  <si>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</si>
  <si>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</si>
  <si>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</si>
  <si>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</si>
  <si>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</si>
  <si>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</si>
  <si>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</si>
  <si>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</si>
  <si>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</si>
  <si>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</si>
  <si>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</si>
  <si>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</si>
  <si>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</si>
  <si>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</si>
  <si>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</si>
  <si>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</si>
  <si>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</si>
  <si>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</si>
  <si>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</si>
  <si>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</si>
  <si>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</si>
  <si>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</si>
  <si>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</si>
  <si>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</si>
  <si>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</si>
  <si>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</si>
  <si>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</si>
  <si>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</si>
  <si>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</si>
  <si>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</si>
  <si>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</si>
  <si>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</si>
  <si>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</si>
  <si>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</si>
  <si>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</si>
  <si>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</si>
  <si>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</si>
  <si>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</si>
  <si>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</si>
  <si>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</si>
  <si>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</si>
  <si>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</si>
  <si>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</si>
  <si>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</si>
  <si>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</si>
  <si>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</si>
  <si>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</si>
  <si>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</si>
  <si>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</si>
  <si>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</si>
  <si>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</si>
  <si>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</si>
  <si>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</si>
  <si>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</si>
  <si>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</si>
  <si>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</si>
  <si>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</si>
  <si>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</si>
  <si>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</si>
  <si>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</si>
  <si>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</si>
  <si>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</si>
  <si>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</si>
  <si>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</si>
  <si>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</si>
  <si>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</si>
  <si>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</si>
  <si>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</si>
  <si>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</si>
  <si>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</si>
  <si>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</si>
  <si>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</si>
  <si>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</si>
  <si>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</si>
  <si>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</si>
  <si>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</si>
  <si>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</si>
  <si>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</si>
  <si>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</si>
  <si>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</si>
  <si>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</si>
  <si>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</si>
  <si>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</si>
  <si>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</si>
  <si>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</si>
  <si>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</si>
  <si>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</si>
  <si>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</si>
  <si>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</si>
  <si>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</si>
  <si>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</si>
  <si>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</si>
  <si>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</si>
  <si>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</si>
  <si>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</si>
  <si>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</si>
  <si>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</si>
  <si>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</si>
  <si>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</si>
  <si>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</si>
  <si>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</si>
  <si>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</si>
  <si>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</si>
  <si>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</si>
  <si>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</si>
  <si>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</si>
  <si>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</si>
  <si>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</si>
  <si>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</si>
  <si>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</si>
  <si>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</si>
  <si>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</si>
  <si>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</si>
  <si>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</si>
  <si>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</si>
  <si>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</si>
  <si>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</si>
  <si>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</si>
  <si>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</si>
  <si>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</si>
  <si>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</si>
  <si>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</si>
  <si>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</si>
  <si>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</si>
  <si>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</si>
  <si>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</si>
  <si>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</si>
  <si>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</si>
  <si>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</si>
  <si>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</si>
  <si>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</si>
  <si>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</si>
  <si>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</si>
  <si>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</si>
  <si>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</si>
  <si>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</si>
  <si>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</si>
  <si>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</si>
  <si>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</si>
  <si>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</si>
  <si>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</si>
  <si>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</si>
  <si>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</si>
  <si>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</si>
  <si>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</si>
  <si>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</si>
  <si>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</si>
  <si>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</si>
  <si>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</si>
  <si>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</si>
  <si>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</si>
  <si>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</si>
  <si>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</si>
  <si>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</si>
  <si>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</si>
  <si>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</si>
  <si>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</si>
  <si>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</si>
  <si>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</si>
  <si>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</si>
  <si>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</si>
  <si>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</si>
  <si>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</si>
  <si>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</si>
  <si>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</si>
  <si>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</si>
  <si>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</si>
  <si>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</si>
  <si>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</si>
  <si>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</si>
  <si>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</si>
  <si>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</si>
  <si>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</si>
  <si>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</si>
  <si>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</si>
  <si>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</si>
  <si>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</si>
  <si>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</si>
  <si>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</si>
  <si>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</si>
  <si>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</si>
  <si>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</si>
  <si>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</si>
  <si>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</si>
  <si>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</si>
  <si>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</si>
  <si>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</si>
  <si>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</si>
  <si>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</si>
  <si>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</si>
  <si>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</si>
  <si>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</si>
  <si>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</si>
  <si>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</si>
  <si>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</si>
  <si>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</si>
  <si>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</si>
  <si>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</si>
  <si>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</si>
  <si>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</si>
  <si>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</si>
  <si>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</si>
  <si>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</si>
  <si>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</si>
  <si>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</si>
  <si>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</si>
  <si>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</si>
  <si>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</si>
  <si>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</si>
  <si>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</si>
  <si>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</si>
  <si>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</si>
  <si>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</si>
  <si>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</si>
  <si>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</si>
  <si>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</si>
  <si>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</si>
  <si>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</si>
  <si>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</si>
  <si>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</si>
  <si>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</si>
  <si>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</si>
  <si>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</si>
  <si>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</si>
  <si>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</si>
  <si>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</si>
  <si>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</si>
  <si>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</si>
  <si>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</si>
  <si>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</si>
  <si>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</si>
  <si>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</si>
  <si>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</si>
  <si>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</si>
  <si>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</si>
  <si>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</si>
  <si>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</si>
  <si>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</si>
  <si>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</si>
  <si>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</si>
  <si>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</si>
  <si>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</si>
  <si>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</si>
  <si>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</si>
  <si>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</si>
  <si>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</si>
  <si>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</si>
  <si>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</si>
  <si>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</si>
  <si>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</si>
  <si>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</si>
  <si>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</si>
  <si>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</si>
  <si>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</si>
  <si>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</si>
  <si>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</si>
  <si>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</si>
  <si>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</si>
  <si>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</si>
  <si>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</si>
  <si>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</si>
  <si>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</si>
  <si>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</si>
  <si>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</si>
  <si>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</si>
  <si>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</si>
  <si>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</si>
  <si>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</si>
  <si>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</si>
  <si>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</si>
  <si>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</si>
  <si>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</si>
  <si>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</si>
  <si>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</si>
  <si>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</si>
  <si>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</si>
  <si>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</si>
  <si>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</si>
  <si>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</si>
  <si>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</si>
  <si>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</si>
  <si>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</si>
  <si>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</si>
  <si>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</si>
  <si>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</si>
  <si>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</si>
  <si>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</si>
  <si>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</si>
  <si>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</si>
  <si>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</si>
  <si>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</si>
  <si>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</si>
  <si>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</si>
  <si>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</si>
  <si>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</si>
  <si>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</si>
  <si>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</si>
  <si>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</si>
  <si>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</si>
  <si>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</si>
  <si>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</si>
  <si>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</si>
  <si>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</si>
  <si>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</si>
  <si>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</si>
  <si>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</si>
  <si>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</si>
  <si>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</si>
  <si>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</si>
  <si>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</si>
  <si>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</si>
  <si>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</si>
  <si>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</si>
  <si>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</si>
  <si>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</si>
  <si>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</si>
  <si>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</si>
  <si>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</si>
  <si>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</si>
  <si>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</si>
  <si>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</si>
  <si>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</si>
  <si>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</si>
  <si>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</si>
  <si>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</si>
  <si>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</si>
  <si>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</si>
  <si>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</si>
  <si>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</si>
  <si>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</si>
  <si>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</si>
  <si>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</si>
  <si>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</si>
  <si>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</si>
  <si>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</si>
  <si>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</si>
  <si>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</si>
  <si>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</si>
  <si>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</si>
  <si>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</si>
  <si>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</si>
  <si>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</si>
  <si>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</si>
  <si>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</si>
  <si>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</si>
  <si>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</si>
  <si>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</si>
  <si>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</si>
  <si>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</si>
  <si>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</si>
  <si>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</si>
  <si>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</si>
  <si>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</si>
  <si>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</si>
  <si>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</si>
  <si>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</si>
  <si>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</si>
  <si>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</si>
  <si>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</si>
  <si>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</si>
  <si>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</si>
  <si>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</si>
  <si>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</si>
  <si>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</si>
  <si>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</si>
  <si>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</si>
  <si>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</si>
  <si>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</si>
  <si>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</si>
  <si>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</si>
  <si>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</si>
  <si>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</si>
  <si>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</si>
  <si>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</si>
  <si>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</si>
  <si>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</si>
  <si>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</si>
  <si>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</si>
  <si>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</si>
  <si>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</si>
  <si>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</si>
  <si>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</si>
  <si>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</si>
  <si>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</si>
  <si>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</si>
  <si>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</si>
  <si>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</si>
  <si>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</si>
  <si>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</si>
  <si>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</si>
  <si>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</si>
  <si>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</si>
  <si>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</si>
  <si>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</si>
  <si>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</si>
  <si>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</si>
  <si>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</si>
  <si>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</si>
  <si>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</si>
  <si>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</si>
  <si>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</si>
  <si>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</si>
  <si>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</si>
  <si>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</si>
  <si>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</si>
  <si>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</si>
  <si>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</si>
  <si>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</si>
  <si>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</si>
  <si>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</si>
  <si>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</si>
  <si>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</si>
  <si>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</si>
  <si>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</si>
  <si>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</si>
  <si>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</si>
  <si>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</si>
  <si>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</si>
  <si>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</si>
  <si>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</si>
  <si>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</si>
  <si>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</si>
  <si>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</si>
  <si>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</si>
  <si>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</si>
  <si>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</si>
  <si>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</si>
  <si>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</si>
  <si>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</si>
  <si>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</si>
  <si>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</si>
  <si>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</si>
  <si>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</si>
  <si>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</si>
  <si>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</si>
  <si>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</si>
  <si>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</si>
  <si>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</si>
  <si>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</si>
  <si>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</si>
  <si>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</si>
  <si>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</si>
  <si>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</si>
  <si>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</si>
  <si>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</si>
  <si>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</si>
  <si>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</si>
  <si>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</si>
  <si>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</si>
  <si>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</si>
  <si>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</si>
  <si>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</si>
  <si>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</si>
  <si>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</si>
  <si>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</si>
  <si>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</si>
  <si>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</si>
  <si>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</si>
  <si>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</si>
  <si>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</si>
  <si>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</si>
  <si>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</si>
  <si>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</si>
  <si>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</si>
  <si>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</si>
  <si>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</si>
  <si>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</si>
  <si>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</si>
  <si>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</si>
  <si>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</si>
  <si>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</si>
  <si>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</si>
  <si>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</si>
  <si>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</si>
  <si>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</si>
  <si>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</si>
  <si>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</si>
  <si>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</si>
  <si>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</si>
  <si>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</si>
  <si>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</si>
  <si>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</si>
  <si>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</si>
  <si>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</si>
  <si>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</si>
  <si>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</si>
  <si>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</si>
  <si>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</si>
  <si>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</si>
  <si>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</si>
  <si>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</si>
  <si>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</si>
  <si>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</si>
  <si>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</si>
  <si>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</si>
  <si>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</si>
  <si>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</si>
  <si>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</si>
  <si>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</si>
  <si>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</si>
  <si>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</si>
  <si>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</si>
  <si>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</si>
  <si>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</si>
  <si>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</si>
  <si>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</si>
  <si>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</si>
  <si>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</si>
  <si>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</si>
  <si>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</si>
  <si>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</si>
  <si>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</si>
  <si>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</si>
  <si>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</si>
  <si>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</si>
  <si>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</si>
  <si>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</si>
  <si>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</si>
  <si>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</si>
  <si>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</si>
  <si>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</si>
  <si>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</si>
  <si>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</si>
  <si>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</si>
  <si>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</si>
  <si>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</si>
  <si>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</si>
  <si>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</si>
  <si>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</si>
  <si>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</si>
  <si>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</si>
  <si>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</si>
  <si>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</si>
  <si>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</si>
  <si>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</si>
  <si>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</si>
  <si>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</si>
  <si>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</si>
  <si>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</si>
  <si>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</si>
  <si>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</si>
  <si>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</si>
  <si>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</si>
  <si>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</si>
  <si>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</si>
  <si>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</si>
  <si>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</si>
  <si>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</si>
  <si>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</si>
  <si>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</si>
  <si>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</si>
  <si>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</si>
  <si>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</si>
  <si>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</si>
  <si>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</si>
  <si>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</si>
  <si>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</si>
  <si>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</si>
  <si>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</si>
  <si>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</si>
  <si>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</si>
  <si>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</si>
  <si>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</si>
  <si>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</si>
  <si>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</si>
  <si>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</si>
  <si>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</si>
  <si>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</si>
  <si>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</si>
  <si>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</si>
  <si>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</si>
  <si>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</si>
  <si>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</si>
  <si>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</si>
  <si>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</si>
  <si>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</si>
  <si>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</si>
  <si>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</si>
  <si>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</si>
  <si>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</si>
  <si>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</si>
  <si>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</si>
  <si>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</si>
  <si>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</si>
  <si>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</si>
  <si>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</si>
  <si>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</si>
  <si>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</si>
  <si>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</si>
  <si>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</si>
  <si>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</si>
  <si>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</si>
  <si>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</si>
  <si>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</si>
  <si>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</si>
  <si>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</si>
  <si>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</si>
  <si>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</si>
  <si>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</si>
  <si>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</si>
  <si>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</si>
  <si>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</si>
  <si>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</si>
  <si>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</si>
  <si>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</si>
  <si>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</si>
  <si>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</si>
  <si>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</si>
  <si>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</si>
  <si>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</si>
  <si>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</si>
  <si>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</si>
  <si>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</si>
  <si>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</si>
  <si>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</si>
  <si>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</si>
  <si>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</si>
  <si>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</si>
  <si>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</si>
  <si>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</si>
  <si>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</si>
  <si>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</si>
  <si>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</si>
  <si>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</si>
  <si>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</si>
  <si>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</si>
  <si>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</si>
  <si>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</si>
  <si>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</si>
  <si>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</si>
  <si>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</si>
  <si>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</si>
  <si>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</si>
  <si>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</si>
  <si>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</si>
  <si>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</si>
  <si>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</si>
  <si>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</si>
  <si>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</si>
  <si>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</si>
  <si>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</si>
  <si>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</si>
  <si>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</si>
  <si>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</si>
  <si>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</si>
  <si>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</si>
  <si>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</si>
  <si>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</si>
  <si>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</si>
  <si>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</si>
  <si>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</si>
  <si>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</si>
  <si>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</si>
  <si>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</si>
  <si>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</si>
  <si>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</si>
  <si>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</si>
  <si>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</si>
  <si>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</si>
  <si>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</si>
  <si>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</si>
  <si>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</si>
  <si>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</si>
  <si>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</si>
  <si>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</si>
  <si>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</si>
  <si>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</si>
  <si>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</si>
  <si>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</si>
  <si>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</si>
  <si>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</si>
  <si>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</si>
  <si>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</si>
  <si>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</si>
  <si>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</si>
  <si>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</si>
  <si>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</si>
  <si>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</si>
  <si>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</si>
  <si>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</si>
  <si>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</si>
  <si>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</si>
  <si>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</si>
  <si>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</si>
  <si>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</si>
  <si>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</si>
  <si>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</si>
  <si>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</si>
  <si>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</si>
  <si>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</si>
  <si>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</si>
  <si>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</si>
  <si>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</si>
  <si>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</si>
  <si>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</si>
  <si>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</si>
  <si>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</si>
  <si>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</si>
  <si>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</si>
  <si>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</si>
  <si>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</si>
  <si>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</si>
  <si>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</si>
  <si>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</si>
  <si>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</si>
  <si>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</si>
  <si>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</si>
  <si>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</si>
  <si>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</si>
  <si>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</si>
  <si>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</si>
  <si>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</si>
  <si>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</si>
  <si>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</si>
  <si>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</si>
  <si>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</si>
  <si>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</si>
  <si>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</si>
  <si>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</si>
  <si>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</si>
  <si>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</si>
  <si>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</si>
  <si>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</si>
  <si>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</si>
  <si>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</si>
  <si>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</si>
  <si>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</si>
  <si>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</si>
  <si>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</si>
  <si>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</si>
  <si>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</si>
  <si>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</si>
  <si>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</si>
  <si>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</si>
  <si>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</si>
  <si>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</si>
  <si>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</si>
  <si>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</si>
  <si>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</si>
  <si>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</si>
  <si>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</si>
  <si>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</si>
  <si>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</si>
  <si>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</si>
  <si>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</si>
  <si>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</si>
  <si>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</si>
  <si>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</si>
  <si>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</si>
  <si>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</si>
  <si>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</si>
  <si>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</si>
  <si>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</si>
  <si>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</si>
  <si>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</si>
  <si>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</si>
  <si>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</si>
  <si>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</si>
  <si>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</si>
  <si>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</si>
  <si>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</si>
  <si>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</si>
  <si>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</si>
  <si>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</si>
  <si>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</si>
  <si>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</si>
  <si>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</si>
  <si>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</si>
  <si>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</si>
  <si>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</si>
  <si>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</si>
  <si>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</si>
  <si>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</si>
  <si>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</si>
  <si>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</si>
  <si>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</si>
  <si>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</si>
  <si>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</si>
  <si>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</si>
  <si>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</si>
  <si>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</si>
  <si>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</si>
  <si>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</si>
  <si>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</si>
  <si>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</si>
  <si>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</si>
  <si>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</si>
  <si>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</si>
  <si>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</si>
  <si>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</si>
  <si>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</si>
  <si>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</si>
  <si>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</si>
  <si>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</si>
  <si>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</si>
  <si>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</si>
  <si>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</si>
  <si>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</si>
  <si>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</si>
  <si>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</si>
  <si>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</si>
  <si>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</si>
  <si>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</si>
  <si>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</si>
  <si>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</si>
  <si>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</si>
  <si>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</si>
  <si>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</si>
  <si>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</si>
  <si>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</si>
  <si>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</si>
  <si>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</si>
  <si>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</si>
  <si>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</si>
  <si>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</si>
  <si>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</si>
  <si>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</si>
  <si>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</si>
  <si>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</si>
  <si>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</si>
  <si>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</si>
  <si>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</si>
  <si>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</si>
  <si>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</si>
  <si>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</si>
  <si>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</si>
  <si>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</si>
  <si>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</si>
  <si>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</si>
  <si>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</si>
  <si>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</si>
  <si>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</si>
  <si>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</si>
  <si>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</si>
  <si>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</si>
  <si>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</si>
  <si>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</si>
  <si>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</si>
  <si>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</si>
  <si>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</si>
  <si>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</si>
  <si>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</si>
  <si>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</si>
  <si>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</si>
  <si>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</si>
  <si>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</si>
  <si>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</si>
  <si>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</si>
  <si>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</si>
  <si>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</si>
  <si>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</si>
  <si>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</si>
  <si>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</si>
  <si>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</si>
  <si>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</si>
  <si>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</si>
  <si>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</si>
  <si>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</si>
  <si>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</si>
  <si>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</si>
  <si>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</si>
  <si>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</si>
  <si>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</si>
  <si>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</si>
  <si>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</si>
  <si>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</si>
  <si>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</si>
  <si>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</si>
  <si>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</si>
  <si>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</si>
  <si>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</si>
  <si>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</si>
  <si>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</si>
  <si>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</si>
  <si>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</si>
  <si>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</si>
  <si>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</si>
  <si>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</si>
  <si>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</si>
  <si>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</si>
  <si>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</si>
  <si>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</si>
  <si>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</si>
  <si>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</si>
  <si>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</si>
  <si>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</si>
  <si>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</si>
  <si>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</si>
  <si>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</si>
  <si>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</si>
  <si>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</si>
  <si>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</si>
  <si>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</si>
  <si>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</si>
  <si>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</si>
  <si>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</si>
  <si>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</si>
  <si>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</si>
  <si>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</si>
  <si>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</si>
  <si>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</si>
  <si>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</si>
  <si>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</si>
  <si>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</si>
  <si>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</si>
  <si>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</si>
  <si>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</si>
  <si>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</si>
  <si>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</si>
  <si>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</si>
  <si>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</si>
  <si>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</si>
  <si>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</si>
  <si>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</si>
  <si>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</si>
  <si>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</si>
  <si>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</si>
  <si>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</si>
  <si>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</si>
  <si>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</si>
  <si>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</si>
  <si>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</si>
  <si>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</si>
  <si>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</si>
  <si>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</si>
  <si>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</si>
  <si>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</si>
  <si>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</si>
  <si>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</si>
  <si>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</si>
  <si>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</si>
  <si>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</si>
  <si>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</si>
  <si>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</si>
  <si>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</si>
  <si>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</si>
  <si>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</si>
  <si>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</si>
  <si>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</si>
  <si>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</si>
  <si>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</si>
  <si>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</si>
  <si>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</si>
  <si>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</si>
  <si>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</si>
  <si>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</si>
  <si>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</si>
  <si>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</si>
  <si>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</si>
  <si>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</si>
  <si>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</si>
  <si>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</si>
  <si>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</si>
  <si>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</si>
  <si>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</si>
  <si>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</si>
  <si>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</si>
  <si>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</si>
  <si>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</si>
  <si>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</si>
  <si>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</si>
  <si>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</si>
  <si>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</si>
  <si>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</si>
  <si>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</si>
  <si>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</si>
  <si>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</si>
  <si>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</si>
  <si>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</si>
  <si>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</si>
  <si>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</si>
  <si>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</si>
  <si>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</si>
  <si>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</si>
  <si>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</si>
  <si>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</si>
  <si>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</si>
  <si>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</si>
  <si>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</si>
  <si>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</si>
  <si>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</si>
  <si>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</si>
  <si>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</si>
  <si>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</si>
  <si>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</si>
  <si>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</si>
  <si>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</si>
  <si>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</si>
  <si>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</si>
  <si>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</si>
  <si>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</si>
  <si>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</si>
  <si>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</si>
  <si>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</si>
  <si>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</si>
  <si>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</si>
  <si>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</si>
  <si>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</si>
  <si>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</si>
  <si>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</si>
  <si>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</si>
  <si>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</si>
  <si>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</si>
  <si>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</si>
  <si>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</si>
  <si>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</si>
  <si>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</si>
  <si>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</si>
  <si>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</si>
  <si>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</si>
  <si>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</si>
  <si>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</si>
  <si>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</si>
  <si>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</si>
  <si>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</si>
  <si>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</si>
  <si>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</si>
  <si>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</si>
  <si>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</si>
  <si>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</si>
  <si>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</si>
  <si>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</si>
  <si>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</si>
  <si>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</si>
  <si>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</si>
  <si>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</si>
  <si>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</si>
  <si>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</si>
  <si>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</si>
  <si>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</si>
  <si>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</si>
  <si>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</si>
  <si>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</si>
  <si>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</si>
  <si>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</si>
  <si>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</si>
  <si>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</si>
  <si>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</si>
  <si>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</si>
  <si>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</si>
  <si>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</si>
  <si>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</si>
  <si>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</si>
  <si>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</si>
  <si>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</si>
  <si>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</si>
  <si>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</si>
  <si>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</si>
  <si>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</si>
  <si>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</si>
  <si>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</si>
  <si>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</si>
  <si>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</si>
  <si>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</si>
  <si>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</si>
  <si>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</si>
  <si>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</si>
  <si>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</si>
  <si>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</si>
  <si>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</si>
  <si>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</si>
  <si>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</si>
  <si>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</si>
  <si>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</si>
  <si>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</si>
  <si>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</si>
  <si>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</si>
  <si>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</si>
  <si>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</si>
  <si>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</si>
  <si>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</si>
  <si>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</si>
  <si>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</si>
  <si>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</si>
  <si>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</si>
  <si>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</si>
  <si>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</si>
  <si>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</si>
  <si>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</si>
  <si>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</si>
  <si>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</si>
  <si>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</si>
  <si>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</si>
  <si>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</si>
  <si>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</si>
  <si>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</si>
  <si>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</si>
  <si>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</si>
  <si>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</si>
  <si>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</si>
  <si>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</si>
  <si>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</si>
  <si>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</si>
  <si>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</si>
  <si>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</si>
  <si>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</si>
  <si>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</si>
  <si>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</si>
  <si>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</si>
  <si>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</si>
  <si>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</si>
  <si>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</si>
  <si>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</si>
  <si>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</si>
  <si>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</si>
  <si>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</si>
  <si>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</si>
  <si>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</si>
  <si>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</si>
  <si>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</si>
  <si>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</si>
  <si>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</si>
  <si>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</si>
  <si>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</si>
  <si>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</si>
  <si>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</si>
  <si>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</si>
  <si>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</si>
  <si>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</si>
  <si>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</si>
  <si>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</si>
  <si>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</si>
  <si>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</si>
  <si>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</si>
  <si>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</si>
  <si>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</si>
  <si>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</si>
  <si>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</si>
  <si>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</si>
  <si>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</si>
  <si>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</si>
  <si>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</si>
  <si>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</si>
  <si>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</si>
  <si>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</si>
  <si>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</si>
  <si>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</si>
  <si>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</si>
  <si>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</si>
  <si>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</si>
  <si>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</si>
  <si>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</si>
  <si>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</si>
  <si>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</si>
  <si>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</si>
  <si>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</si>
  <si>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</si>
  <si>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</si>
  <si>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</si>
  <si>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</si>
  <si>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</si>
  <si>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</si>
  <si>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</si>
  <si>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</si>
  <si>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</si>
  <si>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</si>
  <si>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</si>
  <si>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</si>
  <si>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</si>
  <si>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</si>
  <si>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</si>
  <si>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</si>
  <si>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</si>
  <si>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</si>
  <si>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</si>
  <si>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</si>
  <si>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</si>
  <si>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</si>
  <si>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</si>
  <si>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</si>
  <si>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</si>
  <si>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</si>
  <si>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</si>
  <si>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</si>
  <si>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</si>
  <si>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</si>
  <si>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</si>
  <si>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</si>
  <si>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</si>
  <si>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</si>
  <si>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</si>
  <si>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</si>
  <si>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</si>
  <si>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</si>
  <si>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</si>
  <si>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</si>
  <si>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</si>
  <si>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</si>
  <si>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</si>
  <si>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</si>
  <si>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</si>
  <si>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</si>
  <si>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</si>
  <si>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</si>
  <si>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</si>
  <si>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</si>
  <si>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</si>
  <si>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</si>
  <si>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</si>
  <si>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</si>
  <si>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</si>
  <si>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</si>
  <si>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</si>
  <si>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</si>
  <si>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</si>
  <si>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</si>
  <si>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</si>
  <si>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</si>
  <si>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</si>
  <si>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</si>
  <si>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</si>
  <si>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</si>
  <si>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</si>
  <si>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</si>
  <si>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</si>
  <si>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</si>
  <si>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</si>
  <si>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</si>
  <si>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</si>
  <si>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</si>
  <si>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</si>
  <si>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</si>
  <si>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</si>
  <si>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</si>
  <si>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</si>
  <si>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</si>
  <si>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</si>
  <si>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</si>
  <si>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</si>
  <si>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</si>
  <si>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</si>
  <si>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</si>
  <si>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</si>
  <si>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</si>
  <si>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</si>
  <si>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</si>
  <si>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</si>
  <si>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</si>
  <si>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</si>
  <si>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</si>
  <si>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</si>
  <si>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</si>
  <si>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</si>
  <si>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</si>
  <si>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</si>
  <si>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</si>
  <si>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</si>
  <si>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</si>
  <si>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</si>
  <si>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</si>
  <si>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</si>
  <si>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</si>
  <si>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</si>
  <si>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</si>
  <si>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</si>
  <si>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</si>
  <si>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</si>
  <si>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</si>
  <si>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</si>
  <si>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</si>
  <si>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</si>
  <si>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</si>
  <si>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</si>
  <si>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</si>
  <si>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</si>
  <si>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</si>
  <si>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</si>
  <si>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</si>
  <si>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</si>
  <si>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</si>
  <si>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</si>
  <si>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</si>
  <si>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</si>
  <si>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</si>
  <si>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</si>
  <si>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</si>
  <si>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</si>
  <si>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</si>
  <si>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</si>
  <si>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</si>
  <si>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</si>
  <si>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</si>
  <si>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</si>
  <si>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</si>
  <si>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</si>
  <si>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</si>
  <si>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</si>
  <si>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</si>
  <si>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</si>
  <si>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</si>
  <si>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</si>
  <si>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</si>
  <si>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</si>
  <si>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</si>
  <si>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</si>
  <si>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</si>
  <si>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</si>
  <si>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</si>
  <si>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</si>
  <si>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</si>
  <si>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</si>
  <si>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</si>
  <si>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</si>
  <si>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</si>
  <si>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</si>
  <si>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</si>
  <si>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</si>
  <si>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</si>
  <si>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</si>
  <si>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</si>
  <si>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</si>
  <si>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</si>
  <si>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</si>
  <si>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</si>
  <si>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</si>
  <si>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</si>
  <si>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</si>
  <si>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</si>
  <si>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</si>
  <si>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</si>
  <si>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</si>
  <si>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</si>
  <si>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</si>
  <si>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</si>
  <si>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</si>
  <si>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</si>
  <si>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</si>
  <si>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</si>
  <si>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</si>
  <si>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</si>
  <si>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</si>
  <si>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</si>
  <si>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</si>
  <si>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</si>
  <si>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</si>
  <si>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</si>
  <si>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</si>
  <si>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</si>
  <si>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</si>
  <si>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</si>
  <si>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</si>
  <si>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</si>
  <si>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</si>
  <si>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</si>
  <si>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</si>
  <si>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</si>
  <si>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</si>
  <si>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</si>
  <si>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</si>
  <si>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</si>
  <si>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</si>
  <si>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</si>
  <si>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</si>
  <si>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</si>
  <si>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</si>
  <si>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</si>
  <si>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</si>
  <si>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</si>
  <si>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we have SCECO faiure and 
team connected PG at YBR0725 
also we make complain 
YBR0725 #2904224560  at site 
HRD0858 #2904225651
HRD0833 #2904223486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</si>
  <si>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</si>
  <si>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</si>
  <si>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</si>
  <si>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</si>
  <si>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</si>
  <si>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</si>
  <si>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</si>
  <si>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</si>
  <si>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</si>
  <si>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</si>
  <si>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</si>
  <si>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PCM-20251208-00001345</t>
  </si>
  <si>
    <t xml:space="preserve"> EM team at site </t>
  </si>
  <si>
    <t xml:space="preserve"> no pcm </t>
  </si>
  <si>
    <t>ryq0972</t>
  </si>
  <si>
    <t xml:space="preserve">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</si>
  <si>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</si>
  <si>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</si>
  <si>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</si>
  <si>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</si>
  <si>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</si>
  <si>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</si>
  <si>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</si>
  <si>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</si>
  <si>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PCM-20251208-00001574</t>
  </si>
  <si>
    <t>EM team on the way need 90 Min</t>
  </si>
  <si>
    <t>PCM-20251208-00001581</t>
  </si>
  <si>
    <t>EM team on the way need 45Min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</si>
  <si>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</si>
  <si>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</si>
  <si>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</si>
  <si>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</si>
  <si>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</si>
  <si>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</si>
  <si>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</si>
  <si>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</si>
  <si>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</si>
  <si>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</si>
  <si>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PCM-20251208-00000868</t>
  </si>
  <si>
    <t>Team reached the site and found power cable vandalized</t>
  </si>
  <si>
    <t>TT-20251208-01207</t>
  </si>
  <si>
    <t xml:space="preserve"> Sceco black out on HAJJ area , Teams secured HUb sites by PG and checking Remaining sites  </t>
  </si>
  <si>
    <t>PCM-20251208-00001646</t>
  </si>
  <si>
    <t>Emergency</t>
  </si>
  <si>
    <t>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</si>
</sst>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8" fillId="9" borderId="8"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6" totalsRowShown="0" headerRowDxfId="96" dataDxfId="95" headerRowBorderDxfId="93" tableBorderDxfId="94" totalsRowBorderDxfId="92">
  <autoFilter ref="A1:L1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3" totalsRowShown="0" headerRowDxfId="79" dataDxfId="78" headerRowBorderDxfId="76" tableBorderDxfId="77" totalsRowBorderDxfId="75">
  <autoFilter ref="A1:L2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31" totalsRowShown="0" headerRowDxfId="46" dataDxfId="45" headerRowBorderDxfId="43" tableBorderDxfId="44" totalsRowBorderDxfId="42">
  <autoFilter ref="A1:L1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9" totalsRowShown="0" headerRowDxfId="13" tableBorderDxfId="12">
  <autoFilter ref="A1:L38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6"/>
  <sheetViews>
    <sheetView workbookViewId="0">
      <selection activeCell="F4" sqref="F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336.69358472221938</v>
      </c>
      <c r="H2" s="73">
        <v>45662.943402777775</v>
      </c>
      <c r="I2" s="56" t="str">
        <f>IFERROR(VLOOKUP(D2,DB!A:F,6,0),"")</f>
        <v>Generator-SG</v>
      </c>
      <c r="J2" s="56" t="str">
        <f>IFERROR(VLOOKUP(D2,DB!A:G,7,0),"")</f>
        <v>Dead</v>
      </c>
      <c r="K2" s="64" t="s">
        <v>39107</v>
      </c>
      <c r="L2" s="62" t="str">
        <f>IFERROR(VLOOKUP(D2,DB!A:I,9,0),"")</f>
        <v>Latis</v>
      </c>
    </row>
    <row r="3" spans="1:15" ht="91.5">
      <c r="A3" s="125" t="s">
        <v>39108</v>
      </c>
      <c r="B3" s="124" t="str">
        <f>IFERROR(VLOOKUP(D3,DB!A:K,11,0),"")</f>
        <v>R1</v>
      </c>
      <c r="C3" s="124">
        <v>2</v>
      </c>
      <c r="D3" s="56" t="s">
        <v>19777</v>
      </c>
      <c r="E3" s="125" t="s">
        <v>39108</v>
      </c>
      <c r="F3" s="125" t="s">
        <v>39108</v>
      </c>
      <c r="G3" s="121" t="str">
        <f ca="1">IFERROR(NOW()-F3,"-")</f>
        <v>-</v>
      </c>
      <c r="H3" s="155">
        <v>45999.535925925928</v>
      </c>
      <c r="I3" s="124" t="str">
        <f>IFERROR(VLOOKUP(D3,DB!A:F,6,0),"")</f>
        <v>SCECO</v>
      </c>
      <c r="J3" s="124" t="str">
        <f>IFERROR(VLOOKUP(D3,DB!A:G,7,0),"")</f>
        <v>No BB Design+No BB Shifted</v>
      </c>
      <c r="K3" s="120" t="s">
        <v>39109</v>
      </c>
      <c r="L3" s="119" t="str">
        <f>IFERROR(VLOOKUP(D3,DB!A:I,9,0),"")</f>
        <v>Latis</v>
      </c>
    </row>
    <row r="4" spans="1:15" ht="15" customHeight="1">
      <c r="A4" s="125"/>
      <c r="B4" s="124" t="str">
        <f>IFERROR(VLOOKUP(D4,DB!A:K,11,0),"")</f>
        <v/>
      </c>
      <c r="C4" s="124"/>
      <c r="D4" s="56"/>
      <c r="E4" s="123"/>
      <c r="F4" s="122"/>
      <c r="G4" s="121">
        <f ca="1">IFERROR(NOW()-F4,"-")</f>
        <v>45999.642010648146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45999.642010648146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45999.642010648146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45999.642010648146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45999.642010648146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45999.642010648146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45999.642010648146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45999.642010648146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45999.642010648146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45999.642010648146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45999.642010648146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45999.642010648146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45999.642010648146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45999.642010648146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45999.642010648146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45999.642010648146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45999.642010648146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45999.642010648146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45999.642010648146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45999.642010648146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45999.642010648146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45999.642010648146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45999.642010648146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45999.642010648146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45999.642010648146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45999.642010648146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45999.642010648146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45999.642010648146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45999.642010648146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45999.642010648146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45999.642010648146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45999.642010648146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45999.642010648146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45999.642010648146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45999.642010648146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45999.642010648146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45999.642010648146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45999.642010648146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45999.642010648146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45999.642010648146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45999.642010648146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45999.642010648146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45999.642010648146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45999.642010648146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45999.642010648146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45999.642010648146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45999.642010648146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45999.642010648146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45999.642010648146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45999.642010648146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45999.642010648146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45999.642010648146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45999.642010648146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45999.642010648146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45999.642010648146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45999.642010648146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45999.642010648146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45999.642010648146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45999.642010648146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45999.642010648146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45999.642010648146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45999.642010648146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45999.642010648146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45999.642010648146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45999.642010648146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45999.642010648146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45999.642010648146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45999.642010648146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45999.642010648146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45999.642010648146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45999.642010648146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45999.642010648146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45999.642010648146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45999.642010648146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45999.642010648146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45999.642010648146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45999.642010648146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45999.642010648146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45999.642010648146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45999.642010648146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45999.642010648146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45999.642010648146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45999.642010648146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45999.642010648146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45999.642010648146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45999.642010648146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45999.642010648146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45999.642010648146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45999.642010648146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45999.642010648146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45999.642010648146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45999.642010648146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45999.642010648146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45999.642010648146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45999.642010648146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45999.642010648146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45999.642010648146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45999.642010648146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45999.642010648146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45999.642010648146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45999.642010648146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45999.642010648146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45999.642010648146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45999.642010648146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45999.642010648146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45999.642010648146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45999.642010648146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45999.642010648146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45999.642010648146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45999.642010648146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45999.642010648146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45999.642010648146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45999.642010648146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45999.642010648146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45999.642010648146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45999.642010648146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45999.642010648146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45999.642010648146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45999.642010648146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45999.642010648146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45999.642010648146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45999.642010648146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45999.642010648146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45999.642010648146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45999.642010648146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45999.642010648146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45999.642010648146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45999.642010648146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45999.642010648146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45999.642010648146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45999.642010648146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45999.642010648146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45999.642010648146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45999.642010648146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45999.642010648146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45999.642010648146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45999.642010648146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45999.642010648146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45999.642010648146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45999.642010648146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45999.642010648146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45999.642010648146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45999.642010648146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45999.642010648146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45999.642010648146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45999.642010648146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45999.642010648146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45999.642010648146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45999.642010648146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45999.642010648146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45999.642010648146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45999.642010648146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45999.642010648146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45999.642010648146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45999.642010648146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45999.642010648146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45999.642010648146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45999.642010648146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45999.642010648146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45999.642010648146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45999.642010648146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45999.642010648146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45999.642010648146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45999.642010648146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45999.642010648146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45999.642010648146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45999.642010648146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45999.642010648146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45999.642010648146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45999.642010648146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45999.642010648146</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45999.642010648146</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45999.642010648146</v>
      </c>
      <c r="H176" s="122"/>
      <c r="I176" s="124" t="str">
        <f>IFERROR(VLOOKUP(D176,DB!A:F,6,0),"")</f>
        <v/>
      </c>
      <c r="J176" s="124" t="str">
        <f>IFERROR(VLOOKUP(D176,DB!A:G,7,0),"")</f>
        <v/>
      </c>
      <c r="K176" s="120"/>
      <c r="L176" s="119" t="str">
        <f>IFERROR(VLOOKUP(D176,DB!A:I,9,0),"")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 E4:E1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3"/>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174.64217268518405</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15.254591666664055</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2.2866287037031725</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24405</v>
      </c>
      <c r="E6" s="81" t="s">
        <v>39106</v>
      </c>
      <c r="F6" s="97">
        <v>45999.54478009259</v>
      </c>
      <c r="G6" s="98">
        <f ca="1">IFERROR(NOW()-F6,"-")</f>
        <v>9.723032407782739E-2</v>
      </c>
      <c r="H6" s="97">
        <v>45999.538090277776</v>
      </c>
      <c r="I6" s="18" t="str">
        <f>IFERROR(VLOOKUP(D6,DB!A:F,6,0),"")</f>
        <v>SCECO</v>
      </c>
      <c r="J6" s="18" t="str">
        <f>IFERROR(VLOOKUP(D6,DB!A:G,7,0),"")</f>
        <v>Vandalized</v>
      </c>
      <c r="K6" s="19" t="s">
        <v>39122</v>
      </c>
      <c r="L6" s="18" t="str">
        <f>IFERROR(VLOOKUP(D6,DB!A:I,9,0),"")</f>
        <v>Latis</v>
      </c>
    </row>
    <row r="7" spans="1:12" ht="31.5" customHeight="1">
      <c r="A7" s="96" t="s">
        <v>39123</v>
      </c>
      <c r="B7" s="18" t="str">
        <f>IFERROR(VLOOKUP(D7,DB!A:K,11,0),"")</f>
        <v>R2</v>
      </c>
      <c r="C7" s="18">
        <v>1</v>
      </c>
      <c r="D7" s="18" t="s">
        <v>39124</v>
      </c>
      <c r="E7" s="81" t="s">
        <v>39106</v>
      </c>
      <c r="F7" s="97"/>
      <c r="G7" s="98">
        <f ca="1">IFERROR(NOW()-F7,"-")</f>
        <v>45999.642010416668</v>
      </c>
      <c r="H7" s="154">
        <v>45999.555023148147</v>
      </c>
      <c r="I7" s="18" t="str">
        <f>IFERROR(VLOOKUP(D7,DB!A:F,6,0),"")</f>
        <v>SCECO</v>
      </c>
      <c r="J7" s="18" t="str">
        <f>IFERROR(VLOOKUP(D7,DB!A:G,7,0),"")</f>
        <v>Vandalized</v>
      </c>
      <c r="K7" s="19" t="s">
        <v>39125</v>
      </c>
      <c r="L7" s="18" t="str">
        <f>IFERROR(VLOOKUP(D7,DB!A:I,9,0),"")</f>
        <v>Latis</v>
      </c>
    </row>
    <row r="8" spans="1:12" ht="31.5" customHeight="1">
      <c r="A8" s="96"/>
      <c r="B8" s="18" t="str">
        <f>IFERROR(VLOOKUP(D8,DB!A:K,11,0),"")</f>
        <v/>
      </c>
      <c r="C8" s="18"/>
      <c r="D8" s="18"/>
      <c r="E8" s="81"/>
      <c r="F8" s="97"/>
      <c r="G8" s="98">
        <f ca="1">IFERROR(NOW()-F8,"-")</f>
        <v>45999.642010416668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45999.642010416668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45999.642010416668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45999.642010416668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45999.642010416668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45999.642010416668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45999.642010416668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45999.642010416668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45999.642010416668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45999.642010416668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45999.642010416668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45999.642010416668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45999.642010416668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45999.642010416668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45999.642010416668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45999.642010416668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45999.642010416668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45999.642010416668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45999.642010416668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45999.642010416668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45999.642010416668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45999.642010416668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45999.642010416668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45999.642010416668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45999.642010416668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45999.642010416668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45999.642010416668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45999.642010416668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45999.642010416668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45999.642010416668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45999.642010416668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45999.642010416668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45999.642010416668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45999.642010416668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45999.642010416668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45999.642010416668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45999.642010416668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45999.642010416668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45999.642010416668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45999.642010416668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45999.642010416668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45999.642010416668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45999.642010416668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45999.642010416668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45999.642010416668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45999.642010416668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45999.642010416668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45999.642010416668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45999.642010416668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45999.642010416668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45999.642010416668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45999.642010416668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45999.642010416668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45999.642010416668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45999.642010416668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45999.642010416668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45999.642010416668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45999.642010416668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45999.642010416668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45999.642010416668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45999.642010416668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45999.642010416668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45999.642010416668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45999.642010416668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45999.642010416668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45999.642010416668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45999.642010416668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45999.642010416668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45999.642010416668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45999.642010416668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45999.642010416668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45999.642010416668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45999.642010416668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45999.642010416668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45999.642010416668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45999.642010416668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45999.642010416668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45999.642010416668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45999.642010416668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45999.642010416668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45999.642010416668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45999.642010416668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45999.642010416668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45999.642010416668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45999.642010416668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45999.642010416668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45999.642010416668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45999.642010416668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45999.642010416668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45999.642010416668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45999.642010416668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45999.642010416668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45999.642010416668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45999.642010416668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45999.642010416668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45999.642010416668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45999.642010416668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45999.642010416668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45999.642010416668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45999.642010416668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45999.642010416668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45999.642010416668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45999.642010416668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45999.642010416668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45999.642010416668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45999.642010416668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45999.642010416668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45999.642010416668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45999.642010416668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45999.642010416668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45999.642010416668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45999.642010416668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45999.642010416668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45999.642010416668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45999.642010416668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45999.642010416668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45999.642010416668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45999.642010416668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45999.642010648146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45999.642010648146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45999.642010648146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45999.642010648146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45999.642010648146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45999.642010648146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45999.642010648146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45999.642010648146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45999.642010648146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45999.642010648146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45999.642010648146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45999.642010648146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45999.642010648146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45999.642010648146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45999.642010648146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45999.642010648146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45999.642010648146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45999.642010648146</v>
      </c>
      <c r="H143" s="97"/>
      <c r="I143" s="18" t="str">
        <f>IFERROR(VLOOKUP(D143,DB!A:F,6,0),"")</f>
        <v/>
      </c>
      <c r="J143" s="18" t="str">
        <f>IFERROR(VLOOKUP(D143,DB!A:G,7,0),"")</f>
        <v/>
      </c>
      <c r="K143" s="19"/>
      <c r="L143" s="18" t="str">
        <f>IFERROR(VLOOKUP(D143,DB!A:I,9,0),"")</f>
        <v/>
      </c>
    </row>
    <row r="144" spans="1:12" ht="31.5" customHeight="1">
      <c r="A144" s="146"/>
      <c r="B144" s="147" t="str">
        <f>IFERROR(VLOOKUP(D144,DB!A:K,11,0),"")</f>
        <v/>
      </c>
      <c r="C144" s="147"/>
      <c r="D144" s="147"/>
      <c r="E144" s="147"/>
      <c r="F144" s="148"/>
      <c r="G144" s="149">
        <f ca="1">IFERROR(NOW()-F144,"-")</f>
        <v>45999.642010648146</v>
      </c>
      <c r="H144" s="148"/>
      <c r="I144" s="147" t="str">
        <f>IFERROR(VLOOKUP(D144,DB!A:F,6,0),"")</f>
        <v/>
      </c>
      <c r="J144" s="147" t="str">
        <f>IFERROR(VLOOKUP(D144,DB!A:G,7,0),"")</f>
        <v/>
      </c>
      <c r="K144" s="150"/>
      <c r="L144" s="147" t="str">
        <f>IFERROR(VLOOKUP(D144,DB!A:I,9,0),"")</f>
        <v/>
      </c>
    </row>
    <row r="145" spans="1:12" ht="31.5" customHeight="1">
      <c r="A145" s="96"/>
      <c r="B145" s="18" t="str">
        <f>IFERROR(VLOOKUP(D145,DB!A:K,11,0),"")</f>
        <v/>
      </c>
      <c r="C145" s="18"/>
      <c r="D145" s="18"/>
      <c r="E145" s="18"/>
      <c r="F145" s="97"/>
      <c r="G145" s="98">
        <f ca="1">IFERROR(NOW()-F145,"-")</f>
        <v>45999.642010648146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45999.642010648146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45999.642010648146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45999.642010648146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45999.642010648146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45999.642010648146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45999.642010648146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45999.642010648146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45999.642010648146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45999.642010648146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45999.642010648146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45999.642010648146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45999.642010648146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45999.642010648146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45999.642010648146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45999.642010648146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45999.642010648146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45999.642010648146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45999.642010648146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45999.642010648146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45999.642010648146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45999.642010648146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45999.642010648146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45999.642010648146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45999.642010648146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45999.642010648146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45999.642010648146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45999.642010648146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45999.642010648146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45999.642010648146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45999.642010648146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45999.642010648146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45999.642010648146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45999.642010648146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45999.642010648146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45999.642010648146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45999.642010648146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45999.642010648146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45999.642010648146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45999.642010648146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45999.642010648146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45999.642010648146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45999.642010648146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45999.642010648146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45999.642010648146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45999.642010648146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45999.642010648146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45999.642010648146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45999.642010648146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45999.642010648146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45999.642010648146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45999.642010648146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45999.642010648146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45999.642010648146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45999.642010648146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45999.642010648146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45999.642010648146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45999.642010648146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45999.642010648146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45999.642010648146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45999.642010648146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45999.642010648146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45999.642010648146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45999.642010648146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45999.642010648146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45999.642010648146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45999.642010648146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45999.642010648146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45999.642010648146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45999.642010648146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45999.642010648146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45999.642010648146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45999.642010648146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45999.642010648146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45999.642010648146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45999.642010648146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45999.642010648146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45999.642010648146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45999.642010648146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45999.642010648146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45999.642010648146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45999.642010648146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45999.642010648146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45999.642010648146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45999.642010648146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45999.642010648146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45999.642010648146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45999.642010648146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45999.642010648146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45999.642010648146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45999.642010648146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45999.642010648146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45999.642010648146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45999.642010648146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45999.642010648146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45999.642010648146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45999.642010648146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45999.642010648146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45999.642010648146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45999.642010648146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45999.642010648146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45999.642010648146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45999.642010648146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45999.642010648146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45999.642010648146</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45999.642010648146</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45999.642010648146</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45999.642010648146</v>
      </c>
      <c r="H252" s="97"/>
      <c r="I252" s="18" t="str">
        <f>IFERROR(VLOOKUP(D252,DB!A:F,6,0),"")</f>
        <v/>
      </c>
      <c r="J252" s="18" t="str">
        <f>IFERROR(VLOOKUP(D252,DB!A:G,7,0),"")</f>
        <v/>
      </c>
      <c r="K252" s="19"/>
      <c r="L252" s="18" t="str">
        <f>IFERROR(VLOOKUP(D252,DB!A:I,9,0),"")</f>
        <v/>
      </c>
    </row>
    <row r="253" spans="1:12" ht="31.5" customHeight="1">
      <c r="A253" s="146"/>
      <c r="B253" s="147" t="str">
        <f>IFERROR(VLOOKUP(D253,DB!A:K,11,0),"")</f>
        <v/>
      </c>
      <c r="C253" s="147"/>
      <c r="D253" s="147"/>
      <c r="E253" s="147"/>
      <c r="F253" s="148"/>
      <c r="G253" s="149">
        <f ca="1">IFERROR(NOW()-F253,"-")</f>
        <v>45999.642010648146</v>
      </c>
      <c r="H253" s="148"/>
      <c r="I253" s="147" t="str">
        <f>IFERROR(VLOOKUP(D253,DB!A:F,6,0),"")</f>
        <v/>
      </c>
      <c r="J253" s="147" t="str">
        <f>IFERROR(VLOOKUP(D253,DB!A:G,7,0),"")</f>
        <v/>
      </c>
      <c r="K253" s="150"/>
      <c r="L253" s="147" t="str">
        <f>IFERROR(VLOOKUP(D253,DB!A:I,9,0),"")</f>
        <v/>
      </c>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45999.642010648146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45999.642010648146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45999.642010648146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45999.642010648146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45999.642010648146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45999.642010648146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45999.642010648146</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45999.642010648146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45999.642010648146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45999.642010648146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45999.642010648146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45999.642010648146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45999.642010648146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45999.642010648146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45999.642010648146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45999.642010648146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45999.642010648146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45999.642010648146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45999.642010648146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45999.642010648146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45999.642010648146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45999.642010648146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45999.642010648146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45999.642010648146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45999.642010648146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45999.642010648146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45999.642010648146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45999.642010648146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45999.642010648146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45999.642010648146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45999.642010648146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45999.642010648146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45999.642010648146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45999.642010648146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45999.642010648146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45999.642010648146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45999.642010648146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45999.642010648146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45999.642010648146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45999.642010648146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45999.642010648146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45999.642010648146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45999.642010648146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45999.642010648146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45999.642010648146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45999.642010648146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45999.642010648146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45999.642010648146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45999.642010648146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45999.642010648146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45999.642010648146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45999.642010648146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45999.642010648146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45999.642010648146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45999.642010648146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45999.642010648146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45999.642010648146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45999.642010648146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45999.642010648146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45999.642010648146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45999.642010648146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45999.642010648146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45999.642010648146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45999.642010648146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45999.642010648146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45999.642010648146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45999.642010648146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45999.642010648146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45999.642010648146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45999.642010648146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45999.642010648146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45999.642010648146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45999.642010648146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45999.642010648146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45999.642010648146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45999.642010648146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45999.642010648146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45999.642010648146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45999.642010648146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45999.642010648146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45999.642010648146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45999.642010648146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45999.642010648146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45999.642010648146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45999.642010648146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45999.642010648146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45999.642010648146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45999.642010648146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45999.642010648146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45999.642010648146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45999.642010648146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45999.642010648146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45999.642010648146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45999.642010648146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45999.642010648146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45999.642010648146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45999.642010648146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45999.642010648146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45999.642010648146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45999.642010648146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45999.642010648146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45999.642010648146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45999.642010648146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45999.642010648146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45999.642010648146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45999.642010648146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45999.642010648146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45999.642010648146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45999.642010648146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45999.642010648146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45999.642010648146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45999.642010648146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45999.642010648146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45999.642010648146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45999.642010648146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45999.642010648146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45999.642010648146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45999.642010648146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45999.642010648146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45999.642010648146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45999.642010648146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45999.642010648146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45999.642010648146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45999.642010648146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45999.642010648146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45999.642010648146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45999.642010648146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45999.642010648146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45999.642010648146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45999.642010648146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45999.642010648146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45999.642010648146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45999.642010648146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45999.642010648146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45999.642010648146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45999.642010648146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45999.642010648146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45999.642010648146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45999.642010648146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45999.642010648146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45999.642010648146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45999.642010648146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45999.642010648146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45999.642010648146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45999.642010648146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45999.642010648146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45999.642010648146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45999.642010648146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45999.642010648146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45999.642010648146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45999.642010648146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45999.642010648146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45999.642010648146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45999.642010648146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45999.642010648146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45999.642010648146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45999.642010648146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45999.642010648146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45999.642010648146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45999.642010648146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45999.642010648146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45999.642010648146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45999.642010648146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45999.642010648146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45999.642010648146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45999.642010648146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45999.642010648146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45999.642010648146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45999.642010648146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45999.642010648146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45999.642010648146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45999.642010648146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45999.642010648146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45999.642010648146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45999.642010648146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45999.642010648146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45999.642010648146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45999.642010648146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45999.642010648146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45999.642010648146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45999.642010648146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45999.642010648146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45999.642010648146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45999.642010648146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45999.642010648146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45999.642010648146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45999.642010648146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45999.642010648146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45999.642010648146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45999.642010648146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45999.642010648146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45999.642010648146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45999.642010648146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45999.642010648146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45999.642010648146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45999.642010648146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45999.642010648146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45999.642010648146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45999.642010648146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45999.642010648146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45999.642010648146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45999.642010648146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45999.642010648146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45999.642010648146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45999.642010648146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45999.642010648146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45999.642010648146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45999.642010648146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45999.642010648146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45999.642010648146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45999.642010648146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45999.642010648146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45999.642010648146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45999.642010648146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45999.642010648146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45999.642010648146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45999.642010648146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45999.642010648146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45999.642010648146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45999.642010648146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45999.642010648146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45999.642010648146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45999.642010648146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45999.642010648146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45999.642010648146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45999.642010648146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45999.642010648146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45999.642010648146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45999.642010648146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45999.642010648146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45999.642010648146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45999.642010648146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45999.642010648146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45999.642010648146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45999.642010648146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45999.642010648146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45999.642010648146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45999.642010648146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45999.642010648146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45999.642010648146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45999.642010648146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45999.642010648146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45999.642010648146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45999.642010648146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45999.642010648146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45999.642010648146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45999.642010648146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45999.642010648146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45999.642010648146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45999.642010648146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45999.642010648146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45999.642010648146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45999.642010648146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45999.642010648146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45999.642010648146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45999.642010648146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45999.642010648146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45999.642010648146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45999.642010648146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45999.642010648146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45999.642010648146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45999.642010648146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45999.642010648146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45999.642010648146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45999.642010648146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45999.642010648146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45999.642010648146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45999.642010648146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45999.642010648146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45999.642010648146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45999.642010648146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45999.642010648146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45999.642010648146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45999.642010648146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45999.642010648146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45999.642010648146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45999.642010648146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45999.642010648146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45999.642010648146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45999.642010648146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45999.642010648146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45999.642010648146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45999.642010648146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45999.642010648146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45999.642010648146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45999.642010648146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45999.642010648146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45999.642010648146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45999.642010648146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45999.642010648146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45999.642010648146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45999.642010648146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45999.642010648146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45999.642010648146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45999.642010648146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45999.642010648146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45999.642010648146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45999.642010648146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45999.642010648146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45999.642010648146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45999.642010648146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45999.642010648146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45999.642010648146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45999.642010648146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45999.642010648146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45999.642010648146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45999.642010648146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45999.642010648146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45999.642010648146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45999.642010648146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45999.642010648146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45999.642010648146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45999.642010648146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45999.642010648146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45999.642010648146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45999.642010648146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45999.642010648146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45999.642010648146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45999.642010648146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45999.642010648146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45999.642010648146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45999.642010648146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45999.642010648146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45999.642010648146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45999.642010648146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45999.642010648146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45999.642010648146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45999.642010648146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45999.642010648146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45999.642010648146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45999.642010648146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45999.642010648146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45999.642010648146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45999.642010648146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45999.642010648146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45999.642010648146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45999.642010648146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45999.642010648146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45999.642010648146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45999.642010648146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45999.642010648146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45999.642010648146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45999.642010648146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45999.642010648146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45999.642010648146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45999.642010648146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45999.642010648146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45999.642010648146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45999.642010648146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45999.642010648146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45999.642010648146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45999.642010648146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45999.642010648146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45999.642010648146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45999.642010648146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45999.642010648146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45999.642010648146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45999.642010648146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45999.642010648146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45999.642010648146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45999.642010648146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45999.642010648146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45999.642010648146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45999.642010648146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45999.642010648146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45999.642010648146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45999.642010648146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45999.642010648146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45999.642010648146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45999.642010648146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45999.642010648146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45999.642010648146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45999.642010648146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45999.642010648146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45999.642010648146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45999.642010648146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45999.642010648146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45999.642010648146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45999.642010648146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45999.642010648146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45999.642010648146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45999.642010648146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45999.642010648146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45999.642010648146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45999.642010648146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45999.642010648146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45999.642010648146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45999.642010648146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45999.642010648146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45999.642010648146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45999.642010648146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45999.642010648146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45999.642010648146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45999.642010648146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45999.642010648146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45999.642010648146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45999.642010648146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45999.642010648146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45999.642010648146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45999.642010648146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45999.642010648146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45999.642010648146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45999.642010648146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45999.642010648146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45999.642010648146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45999.642010648146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45999.642010648146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45999.642010648146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45999.642010648146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45999.642010648146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45999.642010648146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45999.642010648146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45999.642010648146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45999.642010648146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45999.642010648146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45999.642010648146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45999.642010648146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45999.642010648146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45999.642010648146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45999.642010648146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45999.642010648146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45999.642010648146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45999.642010648146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45999.642010648146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45999.642010648146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45999.642010648146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45999.642010648146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45999.642010648146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45999.642010648146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45999.642010648146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45999.642010648146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45999.642010648146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45999.642010648146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45999.642010648146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45999.642010648146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45999.642010648146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45999.642010648146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45999.642010648146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45999.642010648146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45999.642010648146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45999.642010648146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45999.642010648146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45999.642010648146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45999.642010648146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45999.642010648146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45999.642010648146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45999.642010648146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45999.642010648146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45999.642010648146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45999.642010648146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45999.642010648146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45999.642010648146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45999.642010648146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45999.642010648146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45999.642010648146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45999.642010648146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45999.642010648146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45999.642010648146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45999.642010648146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45999.642010648146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45999.642010648146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45999.642010648146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45999.642010648146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45999.642010648146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45999.642010648146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45999.642010648146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45999.642010648146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45999.642010648146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45999.642010648146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45999.642010648146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45999.642010648146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45999.642010648146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45999.642010648146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45999.642010648146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45999.642010648146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45999.642010648146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45999.642010648146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45999.642010648146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45999.642010648146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45999.642010648146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45999.642010648146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45999.642010648146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45999.642010648146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45999.642010648146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45999.642010648146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45999.642010648146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45999.642010648146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45999.642010648146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45999.642010648146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45999.642010648146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45999.642010648146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45999.642010648146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45999.642010648146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45999.642010648146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45999.642010648146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45999.642010648146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45999.642010648146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45999.642010648146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45999.642010648146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45999.642010648146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45999.642010648146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45999.642010648146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45999.642010648146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45999.642010648146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45999.642010648146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45999.642010648146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45999.642010648146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45999.642010648146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45999.642010648146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45999.642010648146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45999.642010648146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45999.642010648146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45999.642010648146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45999.642010648146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45999.642010648146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45999.642010648146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45999.642010648146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45999.642010648146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45999.642010648146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45999.642010648146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45999.642010648146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45999.642010648146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45999.642010648146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45999.642010648146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45999.642010648146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45999.642010648146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45999.642010648146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45999.642010648146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45999.642010648146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45999.642010648146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45999.642010648146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45999.642010648146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45999.642010648146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45999.642010648146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45999.642010648146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45999.642010648146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45999.642010648146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45999.642010648146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45999.642010648146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45999.642010648146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45999.642010648146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45999.642010648146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45999.642010648146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45999.642010648146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45999.642010648146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45999.642010648146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45999.642010648146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45999.642010648146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45999.642010648146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45999.642010648146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45999.642010648146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45999.642010648146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45999.642010648146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45999.642010648146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45999.642010648146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45999.642010648146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45999.642010648146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45999.642010648146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45999.642010648146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45999.642010648146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45999.642010648146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45999.642010648146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45999.642010648146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45999.642010648146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45999.642010648146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45999.642010648146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45999.642010648146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45999.642010648146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45999.642010648146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45999.642010648146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45999.642010648146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45999.642010648146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45999.642010648146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45999.642010648146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45999.642010648146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45999.642010648146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45999.642010648146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45999.642010648146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45999.642010648146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45999.642010648146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45999.642010648146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45999.642010648146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45999.642010648146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45999.642010648146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45999.642010648146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45999.642010648146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45999.642010648146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45999.642010648146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45999.642010648146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45999.642010648146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45999.642010648146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45999.642010648146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45999.642010648146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45999.642010648146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45999.642010648146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45999.642010648146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45999.642010648146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45999.642010648146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45999.642010648146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45999.642010648146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45999.642010648146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45999.642010648146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45999.642010648146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45999.642010648146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45999.642010648146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45999.642010648146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45999.642010648146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45999.642010648146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45999.642010648146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45999.642010648146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45999.642010648146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45999.642010648146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45999.642010648146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45999.642010648146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45999.642010648146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45999.642010648146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45999.642010648146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45999.642010648146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45999.642010648146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45999.642010648146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45999.642010648146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45999.642010648146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45999.642010648146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45999.642010648146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45999.642010648146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45999.642010648146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45999.642010648146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45999.642010648146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45999.642010648146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45999.642010648146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45999.642010648146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45999.642010648146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45999.642010648146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45999.642010648146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45999.642010648146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45999.642010648146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45999.642010648146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45999.642010648146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45999.642010648146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45999.642010648146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45999.642010648146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45999.642010648146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45999.642010648146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45999.642010648146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45999.642010648146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45999.642010648146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45999.642010648146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45999.642010648146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45999.642010648146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45999.642010648146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45999.642010648146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45999.642010648146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45999.642010648146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45999.642010648146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45999.642010648146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45999.642010648146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45999.642010648146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45999.642010648146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45999.642010648146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45999.642010648146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45999.642010648146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45999.642010648146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45999.642010648146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45999.642010648146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45999.642010648146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45999.642010648146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45999.642010648146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45999.642010648146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45999.642010648146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45999.642010648146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45999.642010648146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45999.642010648146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45999.642010648146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45999.642010648146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45999.642010648146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45999.642010648146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45999.642010648146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45999.642010648146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45999.642010648146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45999.642010648146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45999.642010648146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45999.642010648146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45999.642010648146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45999.642010648146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45999.642010648146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45999.642010648146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45999.642010648146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45999.642010648146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45999.642010648146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45999.642010648146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45999.642010648146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45999.642010648146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45999.642010648146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45999.642010648146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45999.642010648146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45999.642010648146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45999.642010648146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45999.642010648146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45999.642010648146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45999.642010648146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45999.642010648146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45999.642010648146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45999.642010648146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45999.642010648146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45999.642010648146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45999.642010648146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45999.642010648146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45999.642010648146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45999.642010648146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45999.642010648146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45999.642010648146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45999.642010648146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45999.642010648146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45999.642010648146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45999.642010648146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45999.642010648146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45999.642010648146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45999.642010648146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45999.642010648146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45999.642010648146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45999.642010648146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45999.642010648146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45999.642010648146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45999.642010648146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45999.642010648146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45999.642010648146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45999.642010648146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45999.642010648146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45999.642010648146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45999.642010648146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45999.642010648146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45999.642010648146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45999.642010648146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45999.642010648146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45999.642010648146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45999.642010648146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45999.642010648146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45999.642010648146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45999.642010648146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45999.642010648146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45999.642010648146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45999.642010648146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45999.642010648146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45999.642010648146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45999.642010648146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45999.642010648146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45999.642010648146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45999.642010648146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45999.642010648146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45999.642010648146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45999.642010648146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45999.642010648146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45999.642010648146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45999.642010648146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45999.642010648146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45999.642010648146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45999.642010648146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45999.642010648146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45999.642010648146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45999.642010648146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45999.642010648146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45999.642010648146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45999.642010648146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45999.642010648146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45999.642010648146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45999.642010648146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45999.642010648146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45999.642010648146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45999.642010648146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45999.642010648146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45999.642010648146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45999.642010648146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45999.642010648146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45999.642010648146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45999.642010648146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45999.642010648146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45999.642010648146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45999.642010648146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45999.642010648146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45999.642010648146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45999.642010648146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45999.642010648146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45999.642010648146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45999.642010648146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45999.642010648146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45999.642010648146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45999.642010648146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45999.642010648146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45999.642010648146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45999.642010648146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45999.642010648146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45999.642010648146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45999.642010648146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45999.642010648146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45999.642010648146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45999.642010648146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45999.642010648146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45999.642010648146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45999.642010648146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45999.642010648146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45999.642010648146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45999.642010648146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45999.642010648146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45999.642010648146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45999.642010648146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45999.642010648146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45999.642010648146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45999.642010648146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45999.642010648146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45999.642010648146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45999.642010648146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45999.642010648146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45999.642010648146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45999.642010648146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45999.642010648146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45999.642010648146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45999.642010648146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45999.642010648146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45999.642010648146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45999.642010648146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45999.642010648146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45999.642010648146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45999.642010648146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45999.642010648146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45999.642010648146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45999.642010648146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45999.642010648146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45999.642010648146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45999.642010648146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45999.642010648146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45999.642010648146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45999.642010648146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45999.642010648146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45999.642010648146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45999.642010648146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45999.642010648146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45999.642010648146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45999.642010648146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45999.642010648146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45999.642010648146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45999.642010648146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45999.642010648146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45999.642010648146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45999.642010648146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45999.642010648146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45999.642010648146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45999.642010648146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45999.642010648146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45999.642010648146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45999.642010648146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45999.642010648146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45999.642010648146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45999.642010648146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45999.642010648146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45999.642010648146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45999.642010648146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45999.642010648146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45999.642010648146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45999.642010648146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45999.642010648146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45999.642010648146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45999.642010648146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45999.642010648146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45999.642010648146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45999.642010648146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45999.642010648146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45999.642010648146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45999.642010648146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45999.642010648146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45999.642010648146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45999.642010648146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45999.642010648146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45999.642010648146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45999.642010648146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45999.642010648146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45999.642010648146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45999.642010648146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45999.642010648146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45999.642010648146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45999.642010648146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45999.642010648146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45999.642010648146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45999.642010648146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45999.642010648146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45999.642010648146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45999.642010648146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45999.642010648146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45999.642010648146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45999.642010648146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45999.642010648146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45999.642010648146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45999.642010648146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45999.642010648146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45999.642010648146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45999.642010648146</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31"/>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39126</v>
      </c>
      <c r="B2" s="87" t="str">
        <f>IFERROR(VLOOKUP(D2,DB!A:K,11,0),"")</f>
        <v>R4</v>
      </c>
      <c r="C2" s="89">
        <v>1</v>
      </c>
      <c r="D2" s="87" t="s">
        <v>35166</v>
      </c>
      <c r="E2" s="90" t="s">
        <v>39106</v>
      </c>
      <c r="F2" s="91">
        <v>45703.480717592596</v>
      </c>
      <c r="G2" s="92">
        <f ca="1">IFERROR(NOW()-F2,"")</f>
        <v>296.16129305554932</v>
      </c>
      <c r="H2" s="91">
        <v>45703.474768518521</v>
      </c>
      <c r="I2" s="91" t="str">
        <f>IFERROR(VLOOKUP(D2,DB!A:F,6,0),"")</f>
        <v>SCECO</v>
      </c>
      <c r="J2" s="91" t="str">
        <f>IFERROR(VLOOKUP(D2,DB!A:G,7,0),"")</f>
        <v>Dead</v>
      </c>
      <c r="K2" s="93" t="s">
        <v>39127</v>
      </c>
      <c r="L2" s="87" t="str">
        <f>IFERROR(VLOOKUP(D2,DB!A:I,9,0),"")</f>
        <v>Latis</v>
      </c>
    </row>
    <row r="3" spans="1:16" ht="19.5" customHeight="1">
      <c r="A3" s="107" t="s">
        <v>39128</v>
      </c>
      <c r="B3" s="107" t="str">
        <f>IFERROR(VLOOKUP(D3,DB!A:K,11,0),"")</f>
        <v>R4</v>
      </c>
      <c r="C3" s="89">
        <v>2</v>
      </c>
      <c r="D3" s="87" t="s">
        <v>32943</v>
      </c>
      <c r="E3" s="90" t="s">
        <v>39106</v>
      </c>
      <c r="F3" s="91">
        <v>45998.79414351852</v>
      </c>
      <c r="G3" s="92">
        <f t="shared" ref="G3:G21" ca="1" si="0">IFERROR(NOW()-F3,"")</f>
        <v>0.8478671296252287</v>
      </c>
      <c r="H3" s="91">
        <v>45998.664027777777</v>
      </c>
      <c r="I3" s="107" t="str">
        <f>IFERROR(VLOOKUP(D3,DB!A:F,6,0),"")</f>
        <v>SCECO</v>
      </c>
      <c r="J3" s="107" t="str">
        <f>IFERROR(VLOOKUP(D3,DB!A:G,7,0),"")</f>
        <v>Vandalized</v>
      </c>
      <c r="K3" s="93" t="s">
        <v>39129</v>
      </c>
      <c r="L3" s="87" t="str">
        <f>IFERROR(VLOOKUP(D3,DB!A:I,9,0),"")</f>
        <v>Latis</v>
      </c>
    </row>
    <row r="4" spans="1:16" ht="30.75">
      <c r="A4" s="107" t="s">
        <v>39130</v>
      </c>
      <c r="B4" s="107" t="str">
        <f>IFERROR(VLOOKUP(D4,DB!A:K,11,0),"")</f>
        <v>R4</v>
      </c>
      <c r="C4" s="89">
        <v>3</v>
      </c>
      <c r="D4" s="87" t="s">
        <v>36247</v>
      </c>
      <c r="E4" s="90" t="s">
        <v>39106</v>
      </c>
      <c r="F4" s="91"/>
      <c r="G4" s="92">
        <f t="shared" ca="1" si="0"/>
        <v>45999.642010648146</v>
      </c>
      <c r="H4" s="91">
        <v>45999.038888888892</v>
      </c>
      <c r="I4" s="107" t="str">
        <f>IFERROR(VLOOKUP(D4,DB!A:F,6,0),"")</f>
        <v>SCECO</v>
      </c>
      <c r="J4" s="107" t="str">
        <f>IFERROR(VLOOKUP(D4,DB!A:G,7,0),"")</f>
        <v>Dead</v>
      </c>
      <c r="K4" s="93" t="s">
        <v>39131</v>
      </c>
      <c r="L4" s="87" t="str">
        <f>IFERROR(VLOOKUP(D4,DB!A:I,9,0),"")</f>
        <v>Latis</v>
      </c>
    </row>
    <row r="5" spans="1:16" ht="39" customHeight="1">
      <c r="A5" s="107" t="s">
        <v>39132</v>
      </c>
      <c r="B5" s="107" t="str">
        <f>IFERROR(VLOOKUP(D5,DB!A:K,11,0),"")</f>
        <v>R4</v>
      </c>
      <c r="C5" s="89">
        <v>1</v>
      </c>
      <c r="D5" s="87" t="s">
        <v>32758</v>
      </c>
      <c r="E5" s="90" t="s">
        <v>39106</v>
      </c>
      <c r="F5" s="91">
        <v>45999.298831018517</v>
      </c>
      <c r="G5" s="92">
        <f t="shared" ca="1" si="0"/>
        <v>0.34317962962813908</v>
      </c>
      <c r="H5" s="91">
        <v>45999.292974537035</v>
      </c>
      <c r="I5" s="107" t="str">
        <f>IFERROR(VLOOKUP(D5,DB!A:F,6,0),"")</f>
        <v>SCECO</v>
      </c>
      <c r="J5" s="107" t="str">
        <f>IFERROR(VLOOKUP(D5,DB!A:G,7,0),"")</f>
        <v>No BB Shifted</v>
      </c>
      <c r="K5" s="93" t="s">
        <v>39133</v>
      </c>
      <c r="L5" s="87" t="str">
        <f>IFERROR(VLOOKUP(D5,DB!A:I,9,0),"")</f>
        <v>Latis</v>
      </c>
    </row>
    <row r="6" spans="1:16" ht="15" customHeight="1">
      <c r="A6" s="107" t="s">
        <v>39134</v>
      </c>
      <c r="B6" s="107" t="str">
        <f>IFERROR(VLOOKUP(D6,DB!A:K,11,0),"")</f>
        <v>R4</v>
      </c>
      <c r="C6" s="89">
        <v>5</v>
      </c>
      <c r="D6" s="87" t="s">
        <v>31312</v>
      </c>
      <c r="E6" s="90" t="s">
        <v>39106</v>
      </c>
      <c r="F6" s="91">
        <v>45999.601956018516</v>
      </c>
      <c r="G6" s="92">
        <f t="shared" ca="1" si="0"/>
        <v>4.0054629629594274E-2</v>
      </c>
      <c r="H6" s="91">
        <v>45999.592314814814</v>
      </c>
      <c r="I6" s="107" t="str">
        <f>IFERROR(VLOOKUP(D6,DB!A:F,6,0),"")</f>
        <v>SCECO</v>
      </c>
      <c r="J6" s="107" t="str">
        <f>IFERROR(VLOOKUP(D6,DB!A:G,7,0),"")</f>
        <v>Good</v>
      </c>
      <c r="K6" s="93" t="s">
        <v>39135</v>
      </c>
      <c r="L6" s="87" t="str">
        <f>IFERROR(VLOOKUP(D6,DB!A:I,9,0),"")</f>
        <v>Latis</v>
      </c>
    </row>
    <row r="7" spans="1:16" ht="15" customHeight="1">
      <c r="A7" s="107" t="s">
        <v>39136</v>
      </c>
      <c r="B7" s="107" t="str">
        <f>IFERROR(VLOOKUP(D7,DB!A:K,11,0),"")</f>
        <v>R4</v>
      </c>
      <c r="C7" s="89">
        <v>1</v>
      </c>
      <c r="D7" s="87" t="s">
        <v>37239</v>
      </c>
      <c r="E7" s="90" t="s">
        <v>39111</v>
      </c>
      <c r="F7" s="91">
        <v>45999.603171296294</v>
      </c>
      <c r="G7" s="92">
        <f t="shared" ca="1" si="0"/>
        <v>3.883935185149312E-2</v>
      </c>
      <c r="H7" s="91">
        <v>45999.591099537036</v>
      </c>
      <c r="I7" s="107" t="str">
        <f>IFERROR(VLOOKUP(D7,DB!A:F,6,0),"")</f>
        <v>Generator-SG</v>
      </c>
      <c r="J7" s="107" t="str">
        <f>IFERROR(VLOOKUP(D7,DB!A:G,7,0),"")</f>
        <v>Dead</v>
      </c>
      <c r="K7" s="93" t="s">
        <v>39137</v>
      </c>
      <c r="L7" s="87" t="str">
        <f>IFERROR(VLOOKUP(D7,DB!A:I,9,0),"")</f>
        <v>Latis</v>
      </c>
    </row>
    <row r="8" spans="1:16" ht="15" customHeight="1">
      <c r="A8" s="107"/>
      <c r="B8" s="107" t="str">
        <f>IFERROR(VLOOKUP(D8,DB!A:K,11,0),"")</f>
        <v/>
      </c>
      <c r="C8" s="89"/>
      <c r="D8" s="87"/>
      <c r="E8" s="90"/>
      <c r="F8" s="91"/>
      <c r="G8" s="92">
        <f t="shared" ca="1" si="0"/>
        <v>45999.642010648146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45999.642010648146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45999.642010648146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45999.642010648146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45999.642010648146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45999.642010648146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45999.642010648146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45999.642010648146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45999.642010648146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45999.642010648146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45999.642010648146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45999.642010648146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45999.642010648146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45999.642010648146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ref="G22:G85" ca="1" si="1">IFERROR(NOW()-F22,"")</f>
        <v>45999.642010648146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45999.642010648146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45999.642010648146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45999.642010648146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45999.642010648146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45999.642010648146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45999.642010648146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45999.642010648146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45999.642010648146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45999.642010648146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45999.642010648146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45999.642010648146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45999.642010648146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45999.642010648146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45999.642010648146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45999.642010648146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45999.642010648146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45999.642010648146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45999.642010648146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45999.642010648146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45999.642010648146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45999.642010648146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45999.642010648146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45999.642010648146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45999.642010648146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45999.642010648146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45999.642010648146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45999.642010648146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45999.642010648146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45999.642010648146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45999.642010648146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45999.642010648146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45999.642010648146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45999.642010648146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45999.642010648146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45999.642010648146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45999.642010648146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45999.642010648146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45999.642010648146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45999.642010648146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45999.642010648146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45999.642010648146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45999.642010648146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45999.642010648146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45999.642010648146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45999.642010648146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45999.642010648146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45999.642010648146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45999.642010648146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45999.642010648146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45999.642010648146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45999.642010648146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45999.642010648146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45999.642010648146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45999.642010648146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45999.642010648146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45999.642010648146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45999.642010648146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45999.642010648146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45999.642010648146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45999.642010648146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45999.642010648146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45999.642010648146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45999.642010648146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ref="G86:G131" ca="1" si="2">IFERROR(NOW()-F86,"")</f>
        <v>45999.642010648146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45999.642010648146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45999.642010648146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45999.642010648146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45999.642010648146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45999.642010648146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45999.642010648146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45999.642010648146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45999.642010648146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45999.642010648146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45999.642010648146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45999.642010648146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45999.642010648146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45999.642010648146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45999.642010648146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45999.642010648146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45999.642010648146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45999.642010648146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45999.642010648146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45999.642010648146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45999.642010648146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45999.642010648146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45999.642010648146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45999.642010648146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45999.642010648146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45999.642010648146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45999.642010648146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45999.642010648146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45999.642010648146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45999.642010648146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45999.642010648146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45999.642010648146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45999.642010648146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45999.642010648146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45999.642010648146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45999.642010648146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45999.642010648146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45999.642010648146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45999.642010648146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45999.642010648146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45999.642010648146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45999.642010648146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45999.642010648146</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45999.642010648146</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45999.642010648146</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45999.642010648146</v>
      </c>
      <c r="H131" s="91"/>
      <c r="I131" s="107" t="str">
        <f>IFERROR(VLOOKUP(D131,DB!A:F,6,0),"")</f>
        <v/>
      </c>
      <c r="J131" s="107" t="str">
        <f>IFERROR(VLOOKUP(D131,DB!A:G,7,0),"")</f>
        <v/>
      </c>
      <c r="K131" s="93"/>
      <c r="L131" s="87" t="str">
        <f>IFERROR(VLOOKUP(D131,DB!A:I,9,0),"")</f>
        <v/>
      </c>
    </row>
  </sheetData>
  <dataValidations count="2">
    <dataValidation allowBlank="1" showInputMessage="1" showErrorMessage="1" sqref="E1" xr:uid="{A4F81451-56CC-4543-9497-104C4E44EE4B}"/>
    <dataValidation type="list" allowBlank="1" showInputMessage="1" showErrorMessage="1" sqref="E2:E1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tabSelected="1" workbookViewId="0">
      <selection activeCell="A9" sqref="A9:XFD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6.69921875"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39138</v>
      </c>
      <c r="B2" s="37" t="str">
        <f>IFERROR(VLOOKUP(D2,DB!A:K,11,0),"")</f>
        <v>R5</v>
      </c>
      <c r="C2" s="37">
        <v>3</v>
      </c>
      <c r="D2" s="100" t="s">
        <v>36085</v>
      </c>
      <c r="E2" s="37" t="s">
        <v>39106</v>
      </c>
      <c r="F2" s="38">
        <v>45891.832060185188</v>
      </c>
      <c r="G2" s="102">
        <f ca="1">IFERROR(NOW()-F2,"")</f>
        <v>107.8099504629572</v>
      </c>
      <c r="H2" s="38">
        <v>45891.790393518517</v>
      </c>
      <c r="I2" s="37" t="str">
        <f>IFERROR(VLOOKUP(D2,DB!A:F,6,0),"")</f>
        <v>Generator-SG</v>
      </c>
      <c r="J2" s="37" t="str">
        <f>IFERROR(VLOOKUP(D2,DB!A:G,7,0),"")</f>
        <v>Vandalized</v>
      </c>
      <c r="K2" s="37" t="s">
        <v>39139</v>
      </c>
      <c r="L2" s="37" t="str">
        <f>IFERROR(VLOOKUP(D2,DB!A:I,9,0),"")</f>
        <v>Latis</v>
      </c>
      <c r="M2" s="99"/>
    </row>
    <row r="3" spans="1:13" s="39" customFormat="1" ht="30.75">
      <c r="A3" s="37" t="s">
        <v>39140</v>
      </c>
      <c r="B3" s="37" t="str">
        <f>IFERROR(VLOOKUP(D3,DB!A:K,11,0),"")</f>
        <v>R5</v>
      </c>
      <c r="C3" s="37">
        <v>1</v>
      </c>
      <c r="D3" s="37" t="s">
        <v>33407</v>
      </c>
      <c r="E3" s="37" t="s">
        <v>39111</v>
      </c>
      <c r="F3" s="38">
        <v>45926.188877314817</v>
      </c>
      <c r="G3" s="102">
        <f t="shared" ref="G3" ca="1" si="0">IFERROR(NOW()-F3,"")</f>
        <v>73.453133333328879</v>
      </c>
      <c r="H3" s="38">
        <v>45926.158159722225</v>
      </c>
      <c r="I3" s="37" t="str">
        <f>IFERROR(VLOOKUP(D3,DB!A:F,6,0),"")</f>
        <v>SCECO</v>
      </c>
      <c r="J3" s="37" t="str">
        <f>IFERROR(VLOOKUP(D3,DB!A:G,7,0),"")</f>
        <v>Good</v>
      </c>
      <c r="K3" s="37" t="s">
        <v>39141</v>
      </c>
      <c r="L3" s="37" t="str">
        <f>IFERROR(VLOOKUP(D3,DB!A:I,9,0),"")</f>
        <v>Latis</v>
      </c>
      <c r="M3" s="99"/>
    </row>
    <row r="4" spans="1:13" s="39" customFormat="1" ht="45.75" customHeight="1">
      <c r="A4" s="103" t="s">
        <v>39142</v>
      </c>
      <c r="B4" s="103" t="str">
        <f>IFERROR(VLOOKUP(D4,DB!A:K,11,0),"")</f>
        <v>R5</v>
      </c>
      <c r="C4" s="103">
        <v>1</v>
      </c>
      <c r="D4" s="103" t="s">
        <v>34832</v>
      </c>
      <c r="E4" s="103" t="s">
        <v>39111</v>
      </c>
      <c r="F4" s="104">
        <v>45948.661111111112</v>
      </c>
      <c r="G4" s="105">
        <f t="shared" ref="G4" ca="1" si="1">IFERROR(NOW()-F4,"")</f>
        <v>50.98089953703311</v>
      </c>
      <c r="H4" s="104">
        <v>45948.661111111112</v>
      </c>
      <c r="I4" s="103" t="str">
        <f>IFERROR(VLOOKUP(D4,DB!A:F,6,0),"")</f>
        <v>SCECO</v>
      </c>
      <c r="J4" s="103" t="str">
        <f>IFERROR(VLOOKUP(D4,DB!A:G,7,0),"")</f>
        <v>Dead</v>
      </c>
      <c r="K4" s="103" t="s">
        <v>39143</v>
      </c>
      <c r="L4" s="103" t="str">
        <f>IFERROR(VLOOKUP(D4,DB!A:I,9,0),"")</f>
        <v>Latis</v>
      </c>
    </row>
    <row r="5" spans="1:13" s="39" customFormat="1" ht="30.75">
      <c r="A5" s="103" t="s">
        <v>39144</v>
      </c>
      <c r="B5" s="103" t="str">
        <f>IFERROR(VLOOKUP(D5,DB!A:K,11,0),"")</f>
        <v>R5</v>
      </c>
      <c r="C5" s="103">
        <v>1</v>
      </c>
      <c r="D5" s="103" t="s">
        <v>36592</v>
      </c>
      <c r="E5" s="103" t="s">
        <v>39106</v>
      </c>
      <c r="F5" s="104">
        <v>45981.373298611114</v>
      </c>
      <c r="G5" s="105">
        <f ca="1">IFERROR(NOW()-F5,"")</f>
        <v>18.268712037031946</v>
      </c>
      <c r="H5" s="132">
        <v>45981.360798611109</v>
      </c>
      <c r="I5" s="103" t="str">
        <f>IFERROR(VLOOKUP(D5,DB!A:F,6,0),"")</f>
        <v>SCECO</v>
      </c>
      <c r="J5" s="103" t="str">
        <f>IFERROR(VLOOKUP(D5,DB!A:G,7,0),"")</f>
        <v>Dead</v>
      </c>
      <c r="K5" s="103" t="s">
        <v>39145</v>
      </c>
      <c r="L5" s="103" t="str">
        <f>IFERROR(VLOOKUP(D5,DB!A:I,9,0),"")</f>
        <v>Latis</v>
      </c>
    </row>
    <row r="6" spans="1:13">
      <c r="A6" s="37" t="s">
        <v>39146</v>
      </c>
      <c r="B6" s="37" t="str">
        <f>IFERROR(VLOOKUP(D6,DB!A:K,11,0),"")</f>
        <v>R5</v>
      </c>
      <c r="C6" s="37">
        <v>1</v>
      </c>
      <c r="D6" s="37" t="s">
        <v>37850</v>
      </c>
      <c r="E6" s="37" t="s">
        <v>39106</v>
      </c>
      <c r="F6" s="38">
        <v>45997.107488425929</v>
      </c>
      <c r="G6" s="131">
        <f t="shared" ref="G6" ca="1" si="2">IFERROR(NOW()-F6,"")</f>
        <v>2.5345222222167649</v>
      </c>
      <c r="H6" s="38">
        <v>45997.093599537038</v>
      </c>
      <c r="I6" s="37" t="str">
        <f>IFERROR(VLOOKUP(D6,DB!A:F,6,0),"")</f>
        <v>SCECO</v>
      </c>
      <c r="J6" s="37" t="str">
        <f>IFERROR(VLOOKUP(D6,DB!A:G,7,0),"")</f>
        <v>In progress</v>
      </c>
      <c r="K6" s="37" t="s">
        <v>39147</v>
      </c>
      <c r="L6" s="37" t="str">
        <f>IFERROR(VLOOKUP(D6,DB!A:I,9,0),"")</f>
        <v>Latis</v>
      </c>
    </row>
    <row r="7" spans="1:13">
      <c r="A7" s="37" t="s">
        <v>39148</v>
      </c>
      <c r="B7" s="37" t="str">
        <f>IFERROR(VLOOKUP(D7,DB!A:K,11,0),"")</f>
        <v>R5</v>
      </c>
      <c r="C7" s="37">
        <v>2</v>
      </c>
      <c r="D7" s="37" t="s">
        <v>32904</v>
      </c>
      <c r="E7" s="37" t="s">
        <v>39106</v>
      </c>
      <c r="F7" s="38">
        <v>45999.394085648149</v>
      </c>
      <c r="G7" s="131">
        <f ca="1">IFERROR(NOW()-F7,"")</f>
        <v>0.2479247685187147</v>
      </c>
      <c r="H7" s="38">
        <v>45999.384479166663</v>
      </c>
      <c r="I7" s="37" t="str">
        <f>IFERROR(VLOOKUP(D7,DB!A:F,6,0),"")</f>
        <v>SCECO</v>
      </c>
      <c r="J7" s="37" t="str">
        <f>IFERROR(VLOOKUP(D7,DB!A:G,7,0),"")</f>
        <v>Dead</v>
      </c>
      <c r="K7" s="37" t="s">
        <v>39149</v>
      </c>
      <c r="L7" s="37" t="str">
        <f>IFERROR(VLOOKUP(D7,DB!A:I,9,0),"")</f>
        <v>Latis</v>
      </c>
    </row>
    <row r="8" spans="1:13">
      <c r="A8" s="37" t="s">
        <v>39150</v>
      </c>
      <c r="B8" s="37" t="str">
        <f>IFERROR(VLOOKUP(D8,DB!A:K,11,0),"")</f>
        <v>R5</v>
      </c>
      <c r="C8" s="37">
        <v>1</v>
      </c>
      <c r="D8" s="37" t="s">
        <v>38480</v>
      </c>
      <c r="E8" s="37" t="s">
        <v>39111</v>
      </c>
      <c r="F8" s="38"/>
      <c r="G8" s="131">
        <f ca="1">IFERROR(NOW()-F8,"")</f>
        <v>45999.642010416668</v>
      </c>
      <c r="H8" s="38">
        <v>45999.488043981481</v>
      </c>
      <c r="I8" s="37" t="str">
        <f>IFERROR(VLOOKUP(D8,DB!A:F,6,0),"")</f>
        <v>SCECO</v>
      </c>
      <c r="J8" s="37" t="str">
        <f>IFERROR(VLOOKUP(D8,DB!A:G,7,0),"")</f>
        <v>Haj Removal</v>
      </c>
      <c r="K8" s="37" t="s">
        <v>39151</v>
      </c>
      <c r="L8" s="37" t="str">
        <f>IFERROR(VLOOKUP(D8,DB!A:I,9,0),"")</f>
        <v>Latis</v>
      </c>
    </row>
    <row r="9" spans="1:13">
      <c r="A9" s="37"/>
      <c r="B9" s="37" t="str">
        <f>IFERROR(VLOOKUP(D9,DB!A:K,11,0),"")</f>
        <v/>
      </c>
      <c r="C9" s="37"/>
      <c r="D9" s="37"/>
      <c r="E9" s="37"/>
      <c r="F9" s="38"/>
      <c r="G9" s="131">
        <f ca="1">IFERROR(NOW()-F9,"")</f>
        <v>45999.642010416668</v>
      </c>
      <c r="H9" s="38"/>
      <c r="I9" s="37" t="str">
        <f>IFERROR(VLOOKUP(D9,DB!A:F,6,0),"")</f>
        <v/>
      </c>
      <c r="J9" s="37" t="str">
        <f>IFERROR(VLOOKUP(D9,DB!A:G,7,0),"")</f>
        <v/>
      </c>
      <c r="K9" s="37"/>
      <c r="L9" s="37" t="str">
        <f>IFERROR(VLOOKUP(D9,DB!A:I,9,0),"")</f>
        <v/>
      </c>
    </row>
    <row r="10" spans="1:13">
      <c r="A10" s="37"/>
      <c r="B10" s="37" t="str">
        <f>IFERROR(VLOOKUP(D10,DB!A:K,11,0),"")</f>
        <v/>
      </c>
      <c r="C10" s="37"/>
      <c r="D10"/>
      <c r="E10" s="37"/>
      <c r="F10" s="38"/>
      <c r="G10" s="131">
        <f ca="1">IFERROR(NOW()-F10,"")</f>
        <v>45999.642010416668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45999.642010648146</v>
      </c>
      <c r="H11" s="38"/>
      <c r="I11" s="37" t="str">
        <f>IFERROR(VLOOKUP(D11,DB!A:F,6,0),"")</f>
        <v/>
      </c>
      <c r="J11" s="37" t="str">
        <f>IFERROR(VLOOKUP(D11,DB!A:G,7,0),"")</f>
        <v/>
      </c>
      <c r="K11" s="37"/>
      <c r="L11" s="37" t="str">
        <f>IFERROR(VLOOKUP(D11,DB!A:I,9,0),"")</f>
        <v/>
      </c>
    </row>
    <row r="12" spans="1:13">
      <c r="A12" s="37"/>
      <c r="B12" s="37" t="str">
        <f>IFERROR(VLOOKUP(D12,DB!A:K,11,0),"")</f>
        <v/>
      </c>
      <c r="C12" s="37"/>
      <c r="D12" s="153"/>
      <c r="E12" s="37"/>
      <c r="F12" s="38"/>
      <c r="G12" s="131">
        <f ca="1">IFERROR(NOW()-F12,"")</f>
        <v>45999.642010648146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45999.642010648146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45999.642010648146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45999.642010648146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45999.642010648146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45999.642010648146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45999.642010648146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45999.642010648146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45999.642010648146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45999.642010648146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45999.642010648146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45999.642010648146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45999.642010648146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45999.642010648146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45999.642010648146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45999.642010648146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45999.642010648146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45999.642010648146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45999.642010648146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45999.642010648146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45999.642010648146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45999.642010648146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45999.642010648146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45999.642010648146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45999.642010648146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45999.642010648146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45999.642010648146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45999.642010648146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45999.642010648146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45999.642010648146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45999.642010648146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45999.642010648146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45999.642010648146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45999.642010648146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45999.642010648146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45999.642010648146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45999.642010648146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45999.642010648146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45999.642010648146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45999.642010648146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45999.642010648146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45999.642010648146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45999.642010648146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45999.642010648146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45999.642010648146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45999.642010648146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45999.642010648146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45999.642010648146</v>
      </c>
      <c r="H59" s="38"/>
      <c r="I59" s="37" t="str">
        <f>IFERROR(VLOOKUP(D59,DB!A:F,6,0),"")</f>
        <v/>
      </c>
      <c r="J59" s="37" t="str">
        <f>IFERROR(VLOOKUP(D59,DB!A:G,7,0),"")</f>
        <v/>
      </c>
      <c r="K59" s="37"/>
      <c r="L59" s="37" t="str">
        <f>IFERROR(VLOOKUP(D59,DB!A:I,9,0),"")</f>
        <v/>
      </c>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9"/>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39152</v>
      </c>
      <c r="B2" s="115" t="str">
        <f>IFERROR(VLOOKUP(D2,DB!A:K,11,0),"")</f>
        <v>R6</v>
      </c>
      <c r="C2" s="116">
        <v>15</v>
      </c>
      <c r="D2" s="115" t="s">
        <v>29606</v>
      </c>
      <c r="E2" s="138" t="s">
        <v>39153</v>
      </c>
      <c r="F2" s="117">
        <v>45999.617465277777</v>
      </c>
      <c r="G2" s="72">
        <f t="shared" ref="G2:G23" ca="1" si="0">IFERROR(NOW()-F2,"-")</f>
        <v>2.4545370368286967E-2</v>
      </c>
      <c r="H2" s="117">
        <v>45999.603159722225</v>
      </c>
      <c r="I2" s="115" t="str">
        <f>IFERROR(VLOOKUP(D2,DB!A:F,6,0),"")</f>
        <v>SCECO</v>
      </c>
      <c r="J2" s="115" t="str">
        <f>IFERROR(VLOOKUP(D2,DB!A:G,7,0),"")</f>
        <v>Good</v>
      </c>
      <c r="K2" s="118" t="s">
        <v>39154</v>
      </c>
      <c r="L2" s="133" t="str">
        <f>IFERROR(VLOOKUP(D2,DB!A:I,9,0),"")</f>
        <v>Latis</v>
      </c>
    </row>
    <row r="3" spans="1:16382" ht="31.5" customHeight="1">
      <c r="A3" s="114"/>
      <c r="B3" s="115" t="str">
        <f>IFERROR(VLOOKUP(D3,DB!A:K,11,0),"")</f>
        <v/>
      </c>
      <c r="C3" s="116"/>
      <c r="D3" s="115"/>
      <c r="E3" s="138"/>
      <c r="F3" s="117"/>
      <c r="G3" s="72">
        <f t="shared" ca="1" si="0"/>
        <v>45999.642010648146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45999.642010648146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45999.642010648146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45999.642010648146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45999.642010648146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45999.642010648146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45999.642010648146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45999.642010648146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45999.642010648146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45999.642010648146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45999.642010648146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45999.642010648146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45999.642010648146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45999.642010648146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45999.642010648146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45999.642010648146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45999.642010648146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45999.642010648146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45999.642010648146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45999.642010648146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45999.642010648146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ref="G24:G87" ca="1" si="1">IFERROR(NOW()-F24,"-")</f>
        <v>45999.642010648146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45999.642010648146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45999.642010648146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45999.642010648146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45999.642010648146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45999.642010648146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45999.642010648146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45999.642010648146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45999.642010648146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45999.642010648146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45999.642010648146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45999.642010648146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45999.642010648146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45999.642010648146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45999.642010648146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45999.642010648146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45999.642010648146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45999.642010648146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45999.642010648146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45999.642010648146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45999.642010648146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45999.642010648146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45999.642010648146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45999.642010648146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45999.642010648146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45999.642010648146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45999.642010648146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45999.642010648146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45999.642010648146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45999.642010648146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45999.642010648146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45999.642010648146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45999.642010648146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45999.642010648146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45999.642010648146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45999.642010648146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45999.642010648146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45999.642010648146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45999.642010648146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45999.642010648146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45999.642010648146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45999.642010648146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45999.642010648146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45999.642010648146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45999.642010648146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45999.642010648146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45999.642010648146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45999.642010648146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45999.642010648146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45999.642010648146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45999.642010648146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45999.642010648146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45999.642010648146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45999.642010648146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45999.642010648146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45999.642010648146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45999.642010648146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45999.642010648146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45999.642010648146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45999.642010648146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45999.642010648146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45999.642010648146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45999.642010648146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45999.642010648146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ref="G88:G151" ca="1" si="2">IFERROR(NOW()-F88,"-")</f>
        <v>45999.642010648146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45999.642010648146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45999.642010648146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45999.642010648146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45999.642010648146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45999.642010648146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45999.642010648146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45999.642010648146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45999.642010648146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45999.642010648146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45999.642010648146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45999.642010648146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45999.642010648146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45999.642010648146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45999.642010648146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45999.642010648146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45999.642010648146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45999.642010648146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45999.642010648146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45999.642010648146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45999.642010648146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45999.642010648146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45999.642010648146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45999.642010648146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45999.642010648146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45999.642010648146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45999.642010648146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45999.642010648146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45999.642010648146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45999.642010648146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45999.642010648146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45999.642010648146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45999.642010648146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45999.642010648146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45999.642010648146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45999.642010648146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45999.642010648146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45999.642010648146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45999.642010648146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45999.642010648146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45999.642010648146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45999.642010648146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45999.642010648146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45999.642010648146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45999.642010648146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45999.642010648146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45999.642010648146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45999.642010648146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45999.642010648146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45999.642010648146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45999.642010648146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45999.642010648146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45999.642010648146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45999.642010648146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45999.642010648146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45999.642010648146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45999.642010648146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45999.642010648146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45999.642010648146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45999.642010648146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45999.642010648146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45999.642010648146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45999.642010648146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45999.642010648146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ref="G152:G215" ca="1" si="3">IFERROR(NOW()-F152,"-")</f>
        <v>45999.642010648146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45999.642010648146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45999.642010648146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45999.642010648146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45999.642010648146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45999.642010648146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45999.642010648146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45999.642010648146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45999.642010648146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45999.642010648146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45999.642010648146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45999.642010648146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45999.642010648146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45999.642010648146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45999.642010648146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45999.642010648146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45999.642010648146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45999.642010648146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45999.642010648146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45999.642010648146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45999.642010648146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45999.642010648146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45999.642010648146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45999.642010648146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45999.642010648146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45999.642010648146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45999.642010648146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45999.642010648146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45999.642010648146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45999.642010648146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45999.642010648146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45999.642010648146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45999.642010648146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45999.642010648146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45999.642010648146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45999.642010648146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45999.642010648146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45999.642010648146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45999.642010648146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45999.642010648146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45999.642010648146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45999.642010648146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45999.642010648146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45999.642010648146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45999.642010648146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45999.642010648146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45999.642010648146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45999.642010648146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45999.642010648146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45999.642010648146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45999.642010648146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45999.642010648146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45999.642010648146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45999.642010648146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45999.642010648146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45999.642010648146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45999.642010648146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45999.642010648146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45999.642010648146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45999.642010648146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45999.642010648146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45999.642010648146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45999.642010648146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45999.642010648146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ref="G216:G279" ca="1" si="4">IFERROR(NOW()-F216,"-")</f>
        <v>45999.642010648146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45999.642010648146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45999.642010648146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45999.642010648146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45999.642010648146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45999.642010648146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45999.642010648146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45999.642010648146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45999.642010648146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45999.642010648146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45999.642010648146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45999.642010648146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45999.642010648146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45999.642010648146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45999.642010648146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45999.642010648146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45999.642010648146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45999.642010648146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45999.642010648146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45999.642010648146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45999.642010648146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45999.642010648146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45999.642010648146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45999.642010648146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45999.642010648146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45999.642010648146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45999.642010648146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45999.642010648146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45999.642010648146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45999.642010648146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45999.642010648146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45999.642010648146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45999.642010648146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45999.642010648146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45999.642010648146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45999.642010648146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45999.642010648146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45999.642010648146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45999.642010648146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45999.642010648146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45999.642010648146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45999.642010648146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45999.642010648146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45999.642010648146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45999.642010648146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45999.642010648146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45999.642010648146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45999.642010648146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45999.642010648146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45999.642010648146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45999.642010648146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45999.642010648146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45999.642010648146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45999.642010648146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45999.642010648146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45999.642010648146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45999.642010648146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45999.642010648146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45999.642010648146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45999.642010648146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45999.642010648146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45999.642010648146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45999.642010648146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45999.642010648146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ref="G280:G343" ca="1" si="5">IFERROR(NOW()-F280,"-")</f>
        <v>45999.642010648146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45999.642010648146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45999.642010648146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45999.642010648146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45999.642010648146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45999.642010648146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45999.642010648146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45999.642010648146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45999.642010648146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45999.642010648146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45999.642010648146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45999.642010648146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45999.642010648146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45999.642010648146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45999.642010648146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45999.642010648146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45999.642010648146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45999.642010648146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45999.642010648146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45999.642010648146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45999.642010648146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45999.642010648146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45999.642010648146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45999.642010648146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45999.642010648146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45999.642010648146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45999.642010648146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45999.642010648146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45999.642010648146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45999.642010648146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45999.642010648146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45999.642010648146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45999.642010648146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45999.642010648146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45999.642010648146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45999.642010648146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45999.642010648146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45999.642010648146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45999.642010648146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45999.642010648146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45999.642010648146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45999.642010648146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45999.642010648146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45999.642010648146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45999.642010648146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45999.642010648146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45999.642010648146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45999.642010648146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45999.642010648146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45999.642010648146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45999.642010648146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45999.642010648146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45999.642010648146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45999.642010648146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45999.642010648146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45999.642010648146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45999.642010648146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45999.642010648146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45999.642010648146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45999.642010648146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45999.642010648146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45999.642010648146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45999.642010648146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45999.642010648146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ref="G344:G407" ca="1" si="6">IFERROR(NOW()-F344,"-")</f>
        <v>45999.642010648146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45999.642010648146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45999.642010648146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45999.642010648146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45999.642010648146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45999.642010648146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45999.642010648146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45999.642010648146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45999.642010648146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45999.642010648146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45999.642010648146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45999.642010648146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45999.642010648146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45999.642010648146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45999.642010648146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45999.642010648146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45999.642010648146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45999.642010648146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45999.642010648146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45999.642010648146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45999.642010648146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45999.642010648146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45999.642010648146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45999.642010648146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45999.642010648146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45999.642010648146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45999.642010648146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45999.642010648146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45999.642010648146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45999.642010648146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45999.642010648146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45999.642010648146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45999.642010648146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45999.642010648146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45999.642010648146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45999.642010648146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45999.642010648146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45999.642010648146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45999.642010648146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45999.642010648146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45999.642010648146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45999.642010648146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45999.642010648146</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45999.642010648146</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45999.642010648146</v>
      </c>
      <c r="H388" s="117"/>
      <c r="I388" s="115" t="str">
        <f>IFERROR(VLOOKUP(D388,DB!A:F,6,0),"")</f>
        <v/>
      </c>
      <c r="J388" s="115" t="str">
        <f>IFERROR(VLOOKUP(D388,DB!A:G,7,0),"")</f>
        <v/>
      </c>
      <c r="K388" s="118"/>
      <c r="L388" s="133" t="str">
        <f>IFERROR(VLOOKUP(D388,DB!A:I,9,0),"")</f>
        <v/>
      </c>
    </row>
    <row r="389" spans="1:12" ht="31.5" customHeight="1">
      <c r="A389" s="139"/>
      <c r="B389" s="140" t="str">
        <f>IFERROR(VLOOKUP(D389,DB!A:K,11,0),"")</f>
        <v/>
      </c>
      <c r="C389" s="141"/>
      <c r="D389" s="140"/>
      <c r="E389" s="138"/>
      <c r="F389" s="142"/>
      <c r="G389" s="143">
        <f t="shared" ca="1" si="6"/>
        <v>45999.642010648146</v>
      </c>
      <c r="H389" s="142"/>
      <c r="I389" s="140" t="str">
        <f>IFERROR(VLOOKUP(D389,DB!A:F,6,0),"")</f>
        <v/>
      </c>
      <c r="J389" s="140" t="str">
        <f>IFERROR(VLOOKUP(D389,DB!A:G,7,0),"")</f>
        <v/>
      </c>
      <c r="K389" s="144"/>
      <c r="L389" s="145" t="str">
        <f>IFERROR(VLOOKUP(D389,DB!A:I,9,0),"")</f>
        <v/>
      </c>
    </row>
  </sheetData>
  <dataValidations count="2">
    <dataValidation allowBlank="1" showInputMessage="1" showErrorMessage="1" sqref="E1" xr:uid="{9E1BC488-8814-4F8A-8DBE-742B3278AB71}"/>
    <dataValidation type="list" allowBlank="1" showInputMessage="1" showErrorMessage="1" sqref="E2:E3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2025-12-08T12:24:46Z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