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12" documentId="120_S{2AC9BD13-BADA-5192-A53E-5A8FF88502F6}" xr6:coauthVersionLast="47" xr6:coauthVersionMax="47" xr10:uidLastSave="{F4BAB50F-5DE9-438E-9098-F9732F2EF28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5" l="1"/>
  <c r="G10"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I9" i="5"/>
  <c r="J9" i="5"/>
  <c r="L9" i="5"/>
  <c r="B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alcChain>
</file>

<file path=xl/sharedStrings.xml><?xml version="1.0" encoding="utf-8"?>
<sst xmlns="http://schemas.openxmlformats.org/spreadsheetml/2006/main" count="181563" uniqueCount="39154">
  <si>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</si>
  <si>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</si>
  <si>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</si>
  <si>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</si>
  <si>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</si>
  <si>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</si>
  <si>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</si>
  <si>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</si>
  <si>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</si>
  <si>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</si>
  <si>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</si>
  <si>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</si>
  <si>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</si>
  <si>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</si>
  <si>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</si>
  <si>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</si>
  <si>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</si>
  <si>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</si>
  <si>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</si>
  <si>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</si>
  <si>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</si>
  <si>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</si>
  <si>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</si>
  <si>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</si>
  <si>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</si>
  <si>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</si>
  <si>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</si>
  <si>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</si>
  <si>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</si>
  <si>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</si>
  <si>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</si>
  <si>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</si>
  <si>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</si>
  <si>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</si>
  <si>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</si>
  <si>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</si>
  <si>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</si>
  <si>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</si>
  <si>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</si>
  <si>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</si>
  <si>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</si>
  <si>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</si>
  <si>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</si>
  <si>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</si>
  <si>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</si>
  <si>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</si>
  <si>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</si>
  <si>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</si>
  <si>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</si>
  <si>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</si>
  <si>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</si>
  <si>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</si>
  <si>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</si>
  <si>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</si>
  <si>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</si>
  <si>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</si>
  <si>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</si>
  <si>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</si>
  <si>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</si>
  <si>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</si>
  <si>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</si>
  <si>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</si>
  <si>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</si>
  <si>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</si>
  <si>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</si>
  <si>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</si>
  <si>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</si>
  <si>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</si>
  <si>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</si>
  <si>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</si>
  <si>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</si>
  <si>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</si>
  <si>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</si>
  <si>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</si>
  <si>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</si>
  <si>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</si>
  <si>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</si>
  <si>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</si>
  <si>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</si>
  <si>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</si>
  <si>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</si>
  <si>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</si>
  <si>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</si>
  <si>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</si>
  <si>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</si>
  <si>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</si>
  <si>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</si>
  <si>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</si>
  <si>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</si>
  <si>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</si>
  <si>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</si>
  <si>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</si>
  <si>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</si>
  <si>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</si>
  <si>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</si>
  <si>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</si>
  <si>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</si>
  <si>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</si>
  <si>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</si>
  <si>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</si>
  <si>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</si>
  <si>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</si>
  <si>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</si>
  <si>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</si>
  <si>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</si>
  <si>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</si>
  <si>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</si>
  <si>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</si>
  <si>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</si>
  <si>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</si>
  <si>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</si>
  <si>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</si>
  <si>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</si>
  <si>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</si>
  <si>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</si>
  <si>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</si>
  <si>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</si>
  <si>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</si>
  <si>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</si>
  <si>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</si>
  <si>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</si>
  <si>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</si>
  <si>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</si>
  <si>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</si>
  <si>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</si>
  <si>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</si>
  <si>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</si>
  <si>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</si>
  <si>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</si>
  <si>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</si>
  <si>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</si>
  <si>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</si>
  <si>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</si>
  <si>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</si>
  <si>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</si>
  <si>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</si>
  <si>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</si>
  <si>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</si>
  <si>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</si>
  <si>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</si>
  <si>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</si>
  <si>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</si>
  <si>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</si>
  <si>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</si>
  <si>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</si>
  <si>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</si>
  <si>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</si>
  <si>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</si>
  <si>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</si>
  <si>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</si>
  <si>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</si>
  <si>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</si>
  <si>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</si>
  <si>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</si>
  <si>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</si>
  <si>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</si>
  <si>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</si>
  <si>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</si>
  <si>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</si>
  <si>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</si>
  <si>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</si>
  <si>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</si>
  <si>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</si>
  <si>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</si>
  <si>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</si>
  <si>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</si>
  <si>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</si>
  <si>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</si>
  <si>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</si>
  <si>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</si>
  <si>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</si>
  <si>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</si>
  <si>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</si>
  <si>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</si>
  <si>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</si>
  <si>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</si>
  <si>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</si>
  <si>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</si>
  <si>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</si>
  <si>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</si>
  <si>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</si>
  <si>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</si>
  <si>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</si>
  <si>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</si>
  <si>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</si>
  <si>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</si>
  <si>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</si>
  <si>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</si>
  <si>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</si>
  <si>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</si>
  <si>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</si>
  <si>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</si>
  <si>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</si>
  <si>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</si>
  <si>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</si>
  <si>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</si>
  <si>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</si>
  <si>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</si>
  <si>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</si>
  <si>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</si>
  <si>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</si>
  <si>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</si>
  <si>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</si>
  <si>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</si>
  <si>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</si>
  <si>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</si>
  <si>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</si>
  <si>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</si>
  <si>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</si>
  <si>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</si>
  <si>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</si>
  <si>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</si>
  <si>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</si>
  <si>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</si>
  <si>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</si>
  <si>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</si>
  <si>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</si>
  <si>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</si>
  <si>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</si>
  <si>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</si>
  <si>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</si>
  <si>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</si>
  <si>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</si>
  <si>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</si>
  <si>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</si>
  <si>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</si>
  <si>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</si>
  <si>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</si>
  <si>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</si>
  <si>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</si>
  <si>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</si>
  <si>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</si>
  <si>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</si>
  <si>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</si>
  <si>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</si>
  <si>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</si>
  <si>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</si>
  <si>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</si>
  <si>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</si>
  <si>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</si>
  <si>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</si>
  <si>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</si>
  <si>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</si>
  <si>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</si>
  <si>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</si>
  <si>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</si>
  <si>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</si>
  <si>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</si>
  <si>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</si>
  <si>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</si>
  <si>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</si>
  <si>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</si>
  <si>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</si>
  <si>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</si>
  <si>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</si>
  <si>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</si>
  <si>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</si>
  <si>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</si>
  <si>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</si>
  <si>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</si>
  <si>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</si>
  <si>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</si>
  <si>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</si>
  <si>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</si>
  <si>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</si>
  <si>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</si>
  <si>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</si>
  <si>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</si>
  <si>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</si>
  <si>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</si>
  <si>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</si>
  <si>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</si>
  <si>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</si>
  <si>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</si>
  <si>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</si>
  <si>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</si>
  <si>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</si>
  <si>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</si>
  <si>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</si>
  <si>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</si>
  <si>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</si>
  <si>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</si>
  <si>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</si>
  <si>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</si>
  <si>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</si>
  <si>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</si>
  <si>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</si>
  <si>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</si>
  <si>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</si>
  <si>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</si>
  <si>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</si>
  <si>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</si>
  <si>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</si>
  <si>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</si>
  <si>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</si>
  <si>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</si>
  <si>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</si>
  <si>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</si>
  <si>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</si>
  <si>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</si>
  <si>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</si>
  <si>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</si>
  <si>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</si>
  <si>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</si>
  <si>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</si>
  <si>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</si>
  <si>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</si>
  <si>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</si>
  <si>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</si>
  <si>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</si>
  <si>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</si>
  <si>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</si>
  <si>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</si>
  <si>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</si>
  <si>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</si>
  <si>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</si>
  <si>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</si>
  <si>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</si>
  <si>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</si>
  <si>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</si>
  <si>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</si>
  <si>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</si>
  <si>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</si>
  <si>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</si>
  <si>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</si>
  <si>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</si>
  <si>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</si>
  <si>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</si>
  <si>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</si>
  <si>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</si>
  <si>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</si>
  <si>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</si>
  <si>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</si>
  <si>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</si>
  <si>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</si>
  <si>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</si>
  <si>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</si>
  <si>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</si>
  <si>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</si>
  <si>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</si>
  <si>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</si>
  <si>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</si>
  <si>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</si>
  <si>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</si>
  <si>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</si>
  <si>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</si>
  <si>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</si>
  <si>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</si>
  <si>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</si>
  <si>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</si>
  <si>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</si>
  <si>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</si>
  <si>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</si>
  <si>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</si>
  <si>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</si>
  <si>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</si>
  <si>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</si>
  <si>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</si>
  <si>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</si>
  <si>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</si>
  <si>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</si>
  <si>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</si>
  <si>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</si>
  <si>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</si>
  <si>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</si>
  <si>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</si>
  <si>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</si>
  <si>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</si>
  <si>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</si>
  <si>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</si>
  <si>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</si>
  <si>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</si>
  <si>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</si>
  <si>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</si>
  <si>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</si>
  <si>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</si>
  <si>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</si>
  <si>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</si>
  <si>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</si>
  <si>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</si>
  <si>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</si>
  <si>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</si>
  <si>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</si>
  <si>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</si>
  <si>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</si>
  <si>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</si>
  <si>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</si>
  <si>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</si>
  <si>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</si>
  <si>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</si>
  <si>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</si>
  <si>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</si>
  <si>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</si>
  <si>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</si>
  <si>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</si>
  <si>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</si>
  <si>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</si>
  <si>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</si>
  <si>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</si>
  <si>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</si>
  <si>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</si>
  <si>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</si>
  <si>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</si>
  <si>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</si>
  <si>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</si>
  <si>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</si>
  <si>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</si>
  <si>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</si>
  <si>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</si>
  <si>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</si>
  <si>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</si>
  <si>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</si>
  <si>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</si>
  <si>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</si>
  <si>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</si>
  <si>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</si>
  <si>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</si>
  <si>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</si>
  <si>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</si>
  <si>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</si>
  <si>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</si>
  <si>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</si>
  <si>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</si>
  <si>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</si>
  <si>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</si>
  <si>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</si>
  <si>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</si>
  <si>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</si>
  <si>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</si>
  <si>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</si>
  <si>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</si>
  <si>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</si>
  <si>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</si>
  <si>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</si>
  <si>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</si>
  <si>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</si>
  <si>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</si>
  <si>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</si>
  <si>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</si>
  <si>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</si>
  <si>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</si>
  <si>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</si>
  <si>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</si>
  <si>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</si>
  <si>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</si>
  <si>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</si>
  <si>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</si>
  <si>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</si>
  <si>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</si>
  <si>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</si>
  <si>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</si>
  <si>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</si>
  <si>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</si>
  <si>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</si>
  <si>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</si>
  <si>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</si>
  <si>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</si>
  <si>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</si>
  <si>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</si>
  <si>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</si>
  <si>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</si>
  <si>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</si>
  <si>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</si>
  <si>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</si>
  <si>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</si>
  <si>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</si>
  <si>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</si>
  <si>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</si>
  <si>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</si>
  <si>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</si>
  <si>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</si>
  <si>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</si>
  <si>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</si>
  <si>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</si>
  <si>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</si>
  <si>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</si>
  <si>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</si>
  <si>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</si>
  <si>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</si>
  <si>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</si>
  <si>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</si>
  <si>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</si>
  <si>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</si>
  <si>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</si>
  <si>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</si>
  <si>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</si>
  <si>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</si>
  <si>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</si>
  <si>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</si>
  <si>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</si>
  <si>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</si>
  <si>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</si>
  <si>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</si>
  <si>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</si>
  <si>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</si>
  <si>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</si>
  <si>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</si>
  <si>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</si>
  <si>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</si>
  <si>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</si>
  <si>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</si>
  <si>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</si>
  <si>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</si>
  <si>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</si>
  <si>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</si>
  <si>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</si>
  <si>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</si>
  <si>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</si>
  <si>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</si>
  <si>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</si>
  <si>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</si>
  <si>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</si>
  <si>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</si>
  <si>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</si>
  <si>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</si>
  <si>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</si>
  <si>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</si>
  <si>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</si>
  <si>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</si>
  <si>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</si>
  <si>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</si>
  <si>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</si>
  <si>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</si>
  <si>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</si>
  <si>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</si>
  <si>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</si>
  <si>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</si>
  <si>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</si>
  <si>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</si>
  <si>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</si>
  <si>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</si>
  <si>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</si>
  <si>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</si>
  <si>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</si>
  <si>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</si>
  <si>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</si>
  <si>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</si>
  <si>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</si>
  <si>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</si>
  <si>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</si>
  <si>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</si>
  <si>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</si>
  <si>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</si>
  <si>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</si>
  <si>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</si>
  <si>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</si>
  <si>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</si>
  <si>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</si>
  <si>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</si>
  <si>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</si>
  <si>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</si>
  <si>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</si>
  <si>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</si>
  <si>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</si>
  <si>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</si>
  <si>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</si>
  <si>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</si>
  <si>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</si>
  <si>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</si>
  <si>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</si>
  <si>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</si>
  <si>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</si>
  <si>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</si>
  <si>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</si>
  <si>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</si>
  <si>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</si>
  <si>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</si>
  <si>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</si>
  <si>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</si>
  <si>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</si>
  <si>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</si>
  <si>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</si>
  <si>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</si>
  <si>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</si>
  <si>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</si>
  <si>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</si>
  <si>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</si>
  <si>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</si>
  <si>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</si>
  <si>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</si>
  <si>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</si>
  <si>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</si>
  <si>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</si>
  <si>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</si>
  <si>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</si>
  <si>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</si>
  <si>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</si>
  <si>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</si>
  <si>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</si>
  <si>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</si>
  <si>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</si>
  <si>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</si>
  <si>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</si>
  <si>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</si>
  <si>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</si>
  <si>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</si>
  <si>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</si>
  <si>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</si>
  <si>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</si>
  <si>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</si>
  <si>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</si>
  <si>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</si>
  <si>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</si>
  <si>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</si>
  <si>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</si>
  <si>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</si>
  <si>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</si>
  <si>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</si>
  <si>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</si>
  <si>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</si>
  <si>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</si>
  <si>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</si>
  <si>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</si>
  <si>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</si>
  <si>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</si>
  <si>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</si>
  <si>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</si>
  <si>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</si>
  <si>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</si>
  <si>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</si>
  <si>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</si>
  <si>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</si>
  <si>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</si>
  <si>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</si>
  <si>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</si>
  <si>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</si>
  <si>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</si>
  <si>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</si>
  <si>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</si>
  <si>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</si>
  <si>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</si>
  <si>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</si>
  <si>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</si>
  <si>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</si>
  <si>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</si>
  <si>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</si>
  <si>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</si>
  <si>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</si>
  <si>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</si>
  <si>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</si>
  <si>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</si>
  <si>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</si>
  <si>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</si>
  <si>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</si>
  <si>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</si>
  <si>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</si>
  <si>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</si>
  <si>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</si>
  <si>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</si>
  <si>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</si>
  <si>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</si>
  <si>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</si>
  <si>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</si>
  <si>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</si>
  <si>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</si>
  <si>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</si>
  <si>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</si>
  <si>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</si>
  <si>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</si>
  <si>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</si>
  <si>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</si>
  <si>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</si>
  <si>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</si>
  <si>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</si>
  <si>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</si>
  <si>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</si>
  <si>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</si>
  <si>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</si>
  <si>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</si>
  <si>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</si>
  <si>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</si>
  <si>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</si>
  <si>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</si>
  <si>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</si>
  <si>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</si>
  <si>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</si>
  <si>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</si>
  <si>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</si>
  <si>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</si>
  <si>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</si>
  <si>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</si>
  <si>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</si>
  <si>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</si>
  <si>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</si>
  <si>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</si>
  <si>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</si>
  <si>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</si>
  <si>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</si>
  <si>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</si>
  <si>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</si>
  <si>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</si>
  <si>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</si>
  <si>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</si>
  <si>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</si>
  <si>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</si>
  <si>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</si>
  <si>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</si>
  <si>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</si>
  <si>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</si>
  <si>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</si>
  <si>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</si>
  <si>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</si>
  <si>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</si>
  <si>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</si>
  <si>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</si>
  <si>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</si>
  <si>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</si>
  <si>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</si>
  <si>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</si>
  <si>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</si>
  <si>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</si>
  <si>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</si>
  <si>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</si>
  <si>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</si>
  <si>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</si>
  <si>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</si>
  <si>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</si>
  <si>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</si>
  <si>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</si>
  <si>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</si>
  <si>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</si>
  <si>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</si>
  <si>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</si>
  <si>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</si>
  <si>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</si>
  <si>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</si>
  <si>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</si>
  <si>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</si>
  <si>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</si>
  <si>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</si>
  <si>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</si>
  <si>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</si>
  <si>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</si>
  <si>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</si>
  <si>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</si>
  <si>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</si>
  <si>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</si>
  <si>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</si>
  <si>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</si>
  <si>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</si>
  <si>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</si>
  <si>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</si>
  <si>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</si>
  <si>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</si>
  <si>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</si>
  <si>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</si>
  <si>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</si>
  <si>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</si>
  <si>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</si>
  <si>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</si>
  <si>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</si>
  <si>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</si>
  <si>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</si>
  <si>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</si>
  <si>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</si>
  <si>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</si>
  <si>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</si>
  <si>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</si>
  <si>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</si>
  <si>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</si>
  <si>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</si>
  <si>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</si>
  <si>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</si>
  <si>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</si>
  <si>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</si>
  <si>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</si>
  <si>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</si>
  <si>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</si>
  <si>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</si>
  <si>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</si>
  <si>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</si>
  <si>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</si>
  <si>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</si>
  <si>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</si>
  <si>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</si>
  <si>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</si>
  <si>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</si>
  <si>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</si>
  <si>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</si>
  <si>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</si>
  <si>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</si>
  <si>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</si>
  <si>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</si>
  <si>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</si>
  <si>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</si>
  <si>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</si>
  <si>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</si>
  <si>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</si>
  <si>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</si>
  <si>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</si>
  <si>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</si>
  <si>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</si>
  <si>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</si>
  <si>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</si>
  <si>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</si>
  <si>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</si>
  <si>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</si>
  <si>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</si>
  <si>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</si>
  <si>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</si>
  <si>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</si>
  <si>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</si>
  <si>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</si>
  <si>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</si>
  <si>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</si>
  <si>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</si>
  <si>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</si>
  <si>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</si>
  <si>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</si>
  <si>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</si>
  <si>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</si>
  <si>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</si>
  <si>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</si>
  <si>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</si>
  <si>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</si>
  <si>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</si>
  <si>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</si>
  <si>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</si>
  <si>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</si>
  <si>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</si>
  <si>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</si>
  <si>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</si>
  <si>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</si>
  <si>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</si>
  <si>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</si>
  <si>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</si>
  <si>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</si>
  <si>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</si>
  <si>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</si>
  <si>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</si>
  <si>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</si>
  <si>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</si>
  <si>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</si>
  <si>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</si>
  <si>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</si>
  <si>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</si>
  <si>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</si>
  <si>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</si>
  <si>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</si>
  <si>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</si>
  <si>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</si>
  <si>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</si>
  <si>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</si>
  <si>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</si>
  <si>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</si>
  <si>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</si>
  <si>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</si>
  <si>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</si>
  <si>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</si>
  <si>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</si>
  <si>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</si>
  <si>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</si>
  <si>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</si>
  <si>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</si>
  <si>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</si>
  <si>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</si>
  <si>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</si>
  <si>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</si>
  <si>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</si>
  <si>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</si>
  <si>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</si>
  <si>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</si>
  <si>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</si>
  <si>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</si>
  <si>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</si>
  <si>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</si>
  <si>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</si>
  <si>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</si>
  <si>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</si>
  <si>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</si>
  <si>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</si>
  <si>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</si>
  <si>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</si>
  <si>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</si>
  <si>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</si>
  <si>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</si>
  <si>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</si>
  <si>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</si>
  <si>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</si>
  <si>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</si>
  <si>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</si>
  <si>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</si>
  <si>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</si>
  <si>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</si>
  <si>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</si>
  <si>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</si>
  <si>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</si>
  <si>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</si>
  <si>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</si>
  <si>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</si>
  <si>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</si>
  <si>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</si>
  <si>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</si>
  <si>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</si>
  <si>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</si>
  <si>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</si>
  <si>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</si>
  <si>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</si>
  <si>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</si>
  <si>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</si>
  <si>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</si>
  <si>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</si>
  <si>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</si>
  <si>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</si>
  <si>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</si>
  <si>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</si>
  <si>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</si>
  <si>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</si>
  <si>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</si>
  <si>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</si>
  <si>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</si>
  <si>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</si>
  <si>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</si>
  <si>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</si>
  <si>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</si>
  <si>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</si>
  <si>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</si>
  <si>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</si>
  <si>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</si>
  <si>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</si>
  <si>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</si>
  <si>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</si>
  <si>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</si>
  <si>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</si>
  <si>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</si>
  <si>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</si>
  <si>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</si>
  <si>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</si>
  <si>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</si>
  <si>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</si>
  <si>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</si>
  <si>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</si>
  <si>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</si>
  <si>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</si>
  <si>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</si>
  <si>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</si>
  <si>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</si>
  <si>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</si>
  <si>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</si>
  <si>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</si>
  <si>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</si>
  <si>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</si>
  <si>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</si>
  <si>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</si>
  <si>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</si>
  <si>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</si>
  <si>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</si>
  <si>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</si>
  <si>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</si>
  <si>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</si>
  <si>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</si>
  <si>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</si>
  <si>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</si>
  <si>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</si>
  <si>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</si>
  <si>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</si>
  <si>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</si>
  <si>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</si>
  <si>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</si>
  <si>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</si>
  <si>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</si>
  <si>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</si>
  <si>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</si>
  <si>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</si>
  <si>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</si>
  <si>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</si>
  <si>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</si>
  <si>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</si>
  <si>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</si>
  <si>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</si>
  <si>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</si>
  <si>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</si>
  <si>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</si>
  <si>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</si>
  <si>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</si>
  <si>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</si>
  <si>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</si>
  <si>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</si>
  <si>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</si>
  <si>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</si>
  <si>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</si>
  <si>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</si>
  <si>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</si>
  <si>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</si>
  <si>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</si>
  <si>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</si>
  <si>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</si>
  <si>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</si>
  <si>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</si>
  <si>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</si>
  <si>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</si>
  <si>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</si>
  <si>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</si>
  <si>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</si>
  <si>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</si>
  <si>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</si>
  <si>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</si>
  <si>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</si>
  <si>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</si>
  <si>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</si>
  <si>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</si>
  <si>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</si>
  <si>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</si>
  <si>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</si>
  <si>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</si>
  <si>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</si>
  <si>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</si>
  <si>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</si>
  <si>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</si>
  <si>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</si>
  <si>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</si>
  <si>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</si>
  <si>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</si>
  <si>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</si>
  <si>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</si>
  <si>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</si>
  <si>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</si>
  <si>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</si>
  <si>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</si>
  <si>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</si>
  <si>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</si>
  <si>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</si>
  <si>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</si>
  <si>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</si>
  <si>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</si>
  <si>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</si>
  <si>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</si>
  <si>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</si>
  <si>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</si>
  <si>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</si>
  <si>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</si>
  <si>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</si>
  <si>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</si>
  <si>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</si>
  <si>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</si>
  <si>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</si>
  <si>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</si>
  <si>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</si>
  <si>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</si>
  <si>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</si>
  <si>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</si>
  <si>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</si>
  <si>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</si>
  <si>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</si>
  <si>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</si>
  <si>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</si>
  <si>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</si>
  <si>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</si>
  <si>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</si>
  <si>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</si>
  <si>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</si>
  <si>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</si>
  <si>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</si>
  <si>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</si>
  <si>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</si>
  <si>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</si>
  <si>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</si>
  <si>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</si>
  <si>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</si>
  <si>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</si>
  <si>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</si>
  <si>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</si>
  <si>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</si>
  <si>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</si>
  <si>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</si>
  <si>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</si>
  <si>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</si>
  <si>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</si>
  <si>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</si>
  <si>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</si>
  <si>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</si>
  <si>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</si>
  <si>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</si>
  <si>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</si>
  <si>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</si>
  <si>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</si>
  <si>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</si>
  <si>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</si>
  <si>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</si>
  <si>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</si>
  <si>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</si>
  <si>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</si>
  <si>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</si>
  <si>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</si>
  <si>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</si>
  <si>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</si>
  <si>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</si>
  <si>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</si>
  <si>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</si>
  <si>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</si>
  <si>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</si>
  <si>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</si>
  <si>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</si>
  <si>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</si>
  <si>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</si>
  <si>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</si>
  <si>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</si>
  <si>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</si>
  <si>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</si>
  <si>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</si>
  <si>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</si>
  <si>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</si>
  <si>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</si>
  <si>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</si>
  <si>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</si>
  <si>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</si>
  <si>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</si>
  <si>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</si>
  <si>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</si>
  <si>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</si>
  <si>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</si>
  <si>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</si>
  <si>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</si>
  <si>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</si>
  <si>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</si>
  <si>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</si>
  <si>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</si>
  <si>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</si>
  <si>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</si>
  <si>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</si>
  <si>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</si>
  <si>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</si>
  <si>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</si>
  <si>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</si>
  <si>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</si>
  <si>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</si>
  <si>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</si>
  <si>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</si>
  <si>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</si>
  <si>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</si>
  <si>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</si>
  <si>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</si>
  <si>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</si>
  <si>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</si>
  <si>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</si>
  <si>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</si>
  <si>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</si>
  <si>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</si>
  <si>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</si>
  <si>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</si>
  <si>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</si>
  <si>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</si>
  <si>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</si>
  <si>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</si>
  <si>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</si>
  <si>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</si>
  <si>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</si>
  <si>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</si>
  <si>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</si>
  <si>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</si>
  <si>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</si>
  <si>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</si>
  <si>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</si>
  <si>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</si>
  <si>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</si>
  <si>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</si>
  <si>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</si>
  <si>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</si>
  <si>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</si>
  <si>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</si>
  <si>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</si>
  <si>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</si>
  <si>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</si>
  <si>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</si>
  <si>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</si>
  <si>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</si>
  <si>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</si>
  <si>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</si>
  <si>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</si>
  <si>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</si>
  <si>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</si>
  <si>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</si>
  <si>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</si>
  <si>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</si>
  <si>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</si>
  <si>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</si>
  <si>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</si>
  <si>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</si>
  <si>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</si>
  <si>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</si>
  <si>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</si>
  <si>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</si>
  <si>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</si>
  <si>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</si>
  <si>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</si>
  <si>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</si>
  <si>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</si>
  <si>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</si>
  <si>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</si>
  <si>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</si>
  <si>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</si>
  <si>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</si>
  <si>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</si>
  <si>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</si>
  <si>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</si>
  <si>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</si>
  <si>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</si>
  <si>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</si>
  <si>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</si>
  <si>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</si>
  <si>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</si>
  <si>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</si>
  <si>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</si>
  <si>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</si>
  <si>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</si>
  <si>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</si>
  <si>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</si>
  <si>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</si>
  <si>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</si>
  <si>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</si>
  <si>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</si>
  <si>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</si>
  <si>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</si>
  <si>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</si>
  <si>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</si>
  <si>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</si>
  <si>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</si>
  <si>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</si>
  <si>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</si>
  <si>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</si>
  <si>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</si>
  <si>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</si>
  <si>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</si>
  <si>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</si>
  <si>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</si>
  <si>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</si>
  <si>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</si>
  <si>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</si>
  <si>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</si>
  <si>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</si>
  <si>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</si>
  <si>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</si>
  <si>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</si>
  <si>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</si>
  <si>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</si>
  <si>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</si>
  <si>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</si>
  <si>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</si>
  <si>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</si>
  <si>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</si>
  <si>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</si>
  <si>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</si>
  <si>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</si>
  <si>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</si>
  <si>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</si>
  <si>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</si>
  <si>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</si>
  <si>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</si>
  <si>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</si>
  <si>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</si>
  <si>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</si>
  <si>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</si>
  <si>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</si>
  <si>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</si>
  <si>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</si>
  <si>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</si>
  <si>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</si>
  <si>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</si>
  <si>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</si>
  <si>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</si>
  <si>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</si>
  <si>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</si>
  <si>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</si>
  <si>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</si>
  <si>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</si>
  <si>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</si>
  <si>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</si>
  <si>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</si>
  <si>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</si>
  <si>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</si>
  <si>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</si>
  <si>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</si>
  <si>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</si>
  <si>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</si>
  <si>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</si>
  <si>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</si>
  <si>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</si>
  <si>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</si>
  <si>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</si>
  <si>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</si>
  <si>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</si>
  <si>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</si>
  <si>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</si>
  <si>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</si>
  <si>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</si>
  <si>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</si>
  <si>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</si>
  <si>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</si>
  <si>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</si>
  <si>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</si>
  <si>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</si>
  <si>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</si>
  <si>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</si>
  <si>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</si>
  <si>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</si>
  <si>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</si>
  <si>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</si>
  <si>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</si>
  <si>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</si>
  <si>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</si>
  <si>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</si>
  <si>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</si>
  <si>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</si>
  <si>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</si>
  <si>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</si>
  <si>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</si>
  <si>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</si>
  <si>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</si>
  <si>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</si>
  <si>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</si>
  <si>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</si>
  <si>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</si>
  <si>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</si>
  <si>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</si>
  <si>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</si>
  <si>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</si>
  <si>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</si>
  <si>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</si>
  <si>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</si>
  <si>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</si>
  <si>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</si>
  <si>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</si>
  <si>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</si>
  <si>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</si>
  <si>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</si>
  <si>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</si>
  <si>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</si>
  <si>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</si>
  <si>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</si>
  <si>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</si>
  <si>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</si>
  <si>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</si>
  <si>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</si>
  <si>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</si>
  <si>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</si>
  <si>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</si>
  <si>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</si>
  <si>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</si>
  <si>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</si>
  <si>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</si>
  <si>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</si>
  <si>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</si>
  <si>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</si>
  <si>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</si>
  <si>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</si>
  <si>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</si>
  <si>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</si>
  <si>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</si>
  <si>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</si>
  <si>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</si>
  <si>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</si>
  <si>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</si>
  <si>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</si>
  <si>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</si>
  <si>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</si>
  <si>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</si>
  <si>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</si>
  <si>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</si>
  <si>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</si>
  <si>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</si>
  <si>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</si>
  <si>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</si>
  <si>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</si>
  <si>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</si>
  <si>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</si>
  <si>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</si>
  <si>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</si>
  <si>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</si>
  <si>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</si>
  <si>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</si>
  <si>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</si>
  <si>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</si>
  <si>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</si>
  <si>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</si>
  <si>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</si>
  <si>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</si>
  <si>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</si>
  <si>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</si>
  <si>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</si>
  <si>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</si>
  <si>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</si>
  <si>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</si>
  <si>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</si>
  <si>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</si>
  <si>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</si>
  <si>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</si>
  <si>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</si>
  <si>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</si>
  <si>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</si>
  <si>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</si>
  <si>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</si>
  <si>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</si>
  <si>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</si>
  <si>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</si>
  <si>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</si>
  <si>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</si>
  <si>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</si>
  <si>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</si>
  <si>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</si>
  <si>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</si>
  <si>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</si>
  <si>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</si>
  <si>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</si>
  <si>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</si>
  <si>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</si>
  <si>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</si>
  <si>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</si>
  <si>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</si>
  <si>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</si>
  <si>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</si>
  <si>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</si>
  <si>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</si>
  <si>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</si>
  <si>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</si>
  <si>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</si>
  <si>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</si>
  <si>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</si>
  <si>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</si>
  <si>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</si>
  <si>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</si>
  <si>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</si>
  <si>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</si>
  <si>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</si>
  <si>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</si>
  <si>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</si>
  <si>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</si>
  <si>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</si>
  <si>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</si>
  <si>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</si>
  <si>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</si>
  <si>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</si>
  <si>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</si>
  <si>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</si>
  <si>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</si>
  <si>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</si>
  <si>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</si>
  <si>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</si>
  <si>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</si>
  <si>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</si>
  <si>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</si>
  <si>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</si>
  <si>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</si>
  <si>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</si>
  <si>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</si>
  <si>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</si>
  <si>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</si>
  <si>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</si>
  <si>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</si>
  <si>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</si>
  <si>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</si>
  <si>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</si>
  <si>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</si>
  <si>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</si>
  <si>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</si>
  <si>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</si>
  <si>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</si>
  <si>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</si>
  <si>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</si>
  <si>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</si>
  <si>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</si>
  <si>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</si>
  <si>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</si>
  <si>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</si>
  <si>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</si>
  <si>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</si>
  <si>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</si>
  <si>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</si>
  <si>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</si>
  <si>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</si>
  <si>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</si>
  <si>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</si>
  <si>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</si>
  <si>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</si>
  <si>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</si>
  <si>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</si>
  <si>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</si>
  <si>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</si>
  <si>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</si>
  <si>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</si>
  <si>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</si>
  <si>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</si>
  <si>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</si>
  <si>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</si>
  <si>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</si>
  <si>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</si>
  <si>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</si>
  <si>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</si>
  <si>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</si>
  <si>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</si>
  <si>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</si>
  <si>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</si>
  <si>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</si>
  <si>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</si>
  <si>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</si>
  <si>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</si>
  <si>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</si>
  <si>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</si>
  <si>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</si>
  <si>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</si>
  <si>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</si>
  <si>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</si>
  <si>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</si>
  <si>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</si>
  <si>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</si>
  <si>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</si>
  <si>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</si>
  <si>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</si>
  <si>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</si>
  <si>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</si>
  <si>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</si>
  <si>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</si>
  <si>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</si>
  <si>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</si>
  <si>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</si>
  <si>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</si>
  <si>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</si>
  <si>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</si>
  <si>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</si>
  <si>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</si>
  <si>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</si>
  <si>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</si>
  <si>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</si>
  <si>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</si>
  <si>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</si>
  <si>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</si>
  <si>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</si>
  <si>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</si>
  <si>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</si>
  <si>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</si>
  <si>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</si>
  <si>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</si>
  <si>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</si>
  <si>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</si>
  <si>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</si>
  <si>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</si>
  <si>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</si>
  <si>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</si>
  <si>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</si>
  <si>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</si>
  <si>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</si>
  <si>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</si>
  <si>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</si>
  <si>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</si>
  <si>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</si>
  <si>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</si>
  <si>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</si>
  <si>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</si>
  <si>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</si>
  <si>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</si>
  <si>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</si>
  <si>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</si>
  <si>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</si>
  <si>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</si>
  <si>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</si>
  <si>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</si>
  <si>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</si>
  <si>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</si>
  <si>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</si>
  <si>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</si>
  <si>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</si>
  <si>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</si>
  <si>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</si>
  <si>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</si>
  <si>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</si>
  <si>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</si>
  <si>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</si>
  <si>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</si>
  <si>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</si>
  <si>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</si>
  <si>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</si>
  <si>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</si>
  <si>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</si>
  <si>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</si>
  <si>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</si>
  <si>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</si>
  <si>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</si>
  <si>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</si>
  <si>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</si>
  <si>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</si>
  <si>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</si>
  <si>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</si>
  <si>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</si>
  <si>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</si>
  <si>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</si>
  <si>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</si>
  <si>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</si>
  <si>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</si>
  <si>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</si>
  <si>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</si>
  <si>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</si>
  <si>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</si>
  <si>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</si>
  <si>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</si>
  <si>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</si>
  <si>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</si>
  <si>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</si>
  <si>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</si>
  <si>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</si>
  <si>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</si>
  <si>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</si>
  <si>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</si>
  <si>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</si>
  <si>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</si>
  <si>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</si>
  <si>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</si>
  <si>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</si>
  <si>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</si>
  <si>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</si>
  <si>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</si>
  <si>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</si>
  <si>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</si>
  <si>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</si>
  <si>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</si>
  <si>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</si>
  <si>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</si>
  <si>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</si>
  <si>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</si>
  <si>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</si>
  <si>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</si>
  <si>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</si>
  <si>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</si>
  <si>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</si>
  <si>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</si>
  <si>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</si>
  <si>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</si>
  <si>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</si>
  <si>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</si>
  <si>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</si>
  <si>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</si>
  <si>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</si>
  <si>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</si>
  <si>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</si>
  <si>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</si>
  <si>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</si>
  <si>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</si>
  <si>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</si>
  <si>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</si>
  <si>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</si>
  <si>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</si>
  <si>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</si>
  <si>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</si>
  <si>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</si>
  <si>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</si>
  <si>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</si>
  <si>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</si>
  <si>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</si>
  <si>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</si>
  <si>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</si>
  <si>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</si>
  <si>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</si>
  <si>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</si>
  <si>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</si>
  <si>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</si>
  <si>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</si>
  <si>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</si>
  <si>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</si>
  <si>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</si>
  <si>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</si>
  <si>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</si>
  <si>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</si>
  <si>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</si>
  <si>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</si>
  <si>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</si>
  <si>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</si>
  <si>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</si>
  <si>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</si>
  <si>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</si>
  <si>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</si>
  <si>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</si>
  <si>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</si>
  <si>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</si>
  <si>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</si>
  <si>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</si>
  <si>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</si>
  <si>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</si>
  <si>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</si>
  <si>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</si>
  <si>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</si>
  <si>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</si>
  <si>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</si>
  <si>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</si>
  <si>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</si>
  <si>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</si>
  <si>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</si>
  <si>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</si>
  <si>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</si>
  <si>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</si>
  <si>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</si>
  <si>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</si>
  <si>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</si>
  <si>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</si>
  <si>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</si>
  <si>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</si>
  <si>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</si>
  <si>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</si>
  <si>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</si>
  <si>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</si>
  <si>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</si>
  <si>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</si>
  <si>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</si>
  <si>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</si>
  <si>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</si>
  <si>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</si>
  <si>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</si>
  <si>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</si>
  <si>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</si>
  <si>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</si>
  <si>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</si>
  <si>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</si>
  <si>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</si>
  <si>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</si>
  <si>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</si>
  <si>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</si>
  <si>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</si>
  <si>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</si>
  <si>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</si>
  <si>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</si>
  <si>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</si>
  <si>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</si>
  <si>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</si>
  <si>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</si>
  <si>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</si>
  <si>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</si>
  <si>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</si>
  <si>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</si>
  <si>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</si>
  <si>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</si>
  <si>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</si>
  <si>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</si>
  <si>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</si>
  <si>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</si>
  <si>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</si>
  <si>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</si>
  <si>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</si>
  <si>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</si>
  <si>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</si>
  <si>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</si>
  <si>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</si>
  <si>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</si>
  <si>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</si>
  <si>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</si>
  <si>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</si>
  <si>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</si>
  <si>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</si>
  <si>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</si>
  <si>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</si>
  <si>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</si>
  <si>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</si>
  <si>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</si>
  <si>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</si>
  <si>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</si>
  <si>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</si>
  <si>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</si>
  <si>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</si>
  <si>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</si>
  <si>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</si>
  <si>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</si>
  <si>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</si>
  <si>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</si>
  <si>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</si>
  <si>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</si>
  <si>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</si>
  <si>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</si>
  <si>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</si>
  <si>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</si>
  <si>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</si>
  <si>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</si>
  <si>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</si>
  <si>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</si>
  <si>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</si>
  <si>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</si>
  <si>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</si>
  <si>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</si>
  <si>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</si>
  <si>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</si>
  <si>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</si>
  <si>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</si>
  <si>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</si>
  <si>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</si>
  <si>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</si>
  <si>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</si>
  <si>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</si>
  <si>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</si>
  <si>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</si>
  <si>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</si>
  <si>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</si>
  <si>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</si>
  <si>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</si>
  <si>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</si>
  <si>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</si>
  <si>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</si>
  <si>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</si>
  <si>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</si>
  <si>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</si>
  <si>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</si>
  <si>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</si>
  <si>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</si>
  <si>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</si>
  <si>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</si>
  <si>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</si>
  <si>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</si>
  <si>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</si>
  <si>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</si>
  <si>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</si>
  <si>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</si>
  <si>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</si>
  <si>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</si>
  <si>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</si>
  <si>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</si>
  <si>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</si>
  <si>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</si>
  <si>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</si>
  <si>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</si>
  <si>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</si>
  <si>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</si>
  <si>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</si>
  <si>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</si>
  <si>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</si>
  <si>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</si>
  <si>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</si>
  <si>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</si>
  <si>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</si>
  <si>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</si>
  <si>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</si>
  <si>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</si>
  <si>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</si>
  <si>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</si>
  <si>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</si>
  <si>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</si>
  <si>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</si>
  <si>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</si>
  <si>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</si>
  <si>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</si>
  <si>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</si>
  <si>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</si>
  <si>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</si>
  <si>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</si>
  <si>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</si>
  <si>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</si>
  <si>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</si>
  <si>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</si>
  <si>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</si>
  <si>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</si>
  <si>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</si>
  <si>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</si>
  <si>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</si>
  <si>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</si>
  <si>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</si>
  <si>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</si>
  <si>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</si>
  <si>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</si>
  <si>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</si>
  <si>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</si>
  <si>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</si>
  <si>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</si>
  <si>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</si>
  <si>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</si>
  <si>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</si>
  <si>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</si>
  <si>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</si>
  <si>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</si>
  <si>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</si>
  <si>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</si>
  <si>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</si>
  <si>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</si>
  <si>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</si>
  <si>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</si>
  <si>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</si>
  <si>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</si>
  <si>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</si>
  <si>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</si>
  <si>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</si>
  <si>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</si>
  <si>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</si>
  <si>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</si>
  <si>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</si>
  <si>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</si>
  <si>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</si>
  <si>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</si>
  <si>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</si>
  <si>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</si>
  <si>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</si>
  <si>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</si>
  <si>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</si>
  <si>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</si>
  <si>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</si>
  <si>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</si>
  <si>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</si>
  <si>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</si>
  <si>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</si>
  <si>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</si>
  <si>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</si>
  <si>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</si>
  <si>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</si>
  <si>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</si>
  <si>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</si>
  <si>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</si>
  <si>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</si>
  <si>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</si>
  <si>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</si>
  <si>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</si>
  <si>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</si>
  <si>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</si>
  <si>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</si>
  <si>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</si>
  <si>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</si>
  <si>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</si>
  <si>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</si>
  <si>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</si>
  <si>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</si>
  <si>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</si>
  <si>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</si>
  <si>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</si>
  <si>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</si>
  <si>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</si>
  <si>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</si>
  <si>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</si>
  <si>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</si>
  <si>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</si>
  <si>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</si>
  <si>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</si>
  <si>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</si>
  <si>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</si>
  <si>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</si>
  <si>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</si>
  <si>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</si>
  <si>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</si>
  <si>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</si>
  <si>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</si>
  <si>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</si>
  <si>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</si>
  <si>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</si>
  <si>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</si>
  <si>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</si>
  <si>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</si>
  <si>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</si>
  <si>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</si>
  <si>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</si>
  <si>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</si>
  <si>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</si>
  <si>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</si>
  <si>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</si>
  <si>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</si>
  <si>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</si>
  <si>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</si>
  <si>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</si>
  <si>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</si>
  <si>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</si>
  <si>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</si>
  <si>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</si>
  <si>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</si>
  <si>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</si>
  <si>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</si>
  <si>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</si>
  <si>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</si>
  <si>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</si>
  <si>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</si>
  <si>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</si>
  <si>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</si>
  <si>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</si>
  <si>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</si>
  <si>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</si>
  <si>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</si>
  <si>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</si>
  <si>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</si>
  <si>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</si>
  <si>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</si>
  <si>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</si>
  <si>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</si>
  <si>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</si>
  <si>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</si>
  <si>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</si>
  <si>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</si>
  <si>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</si>
  <si>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</si>
  <si>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</si>
  <si>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</si>
  <si>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</si>
  <si>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</si>
  <si>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</si>
  <si>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</si>
  <si>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</si>
  <si>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</si>
  <si>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</si>
  <si>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</si>
  <si>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</si>
  <si>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</si>
  <si>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</si>
  <si>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</si>
  <si>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</si>
  <si>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</si>
  <si>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</si>
  <si>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</si>
  <si>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</si>
  <si>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</si>
  <si>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</si>
  <si>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</si>
  <si>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</si>
  <si>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</si>
  <si>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</si>
  <si>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</si>
  <si>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</si>
  <si>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</si>
  <si>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</si>
  <si>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</si>
  <si>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</si>
  <si>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</si>
  <si>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</si>
  <si>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</si>
  <si>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</si>
  <si>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</si>
  <si>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</si>
  <si>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</si>
  <si>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</si>
  <si>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</si>
  <si>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</si>
  <si>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</si>
  <si>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</si>
  <si>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</si>
  <si>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</si>
  <si>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</si>
  <si>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</si>
  <si>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</si>
  <si>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</si>
  <si>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</si>
  <si>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</si>
  <si>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</si>
  <si>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</si>
  <si>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</si>
  <si>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</si>
  <si>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</si>
  <si>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</si>
  <si>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</si>
  <si>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</si>
  <si>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</si>
  <si>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</si>
  <si>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</si>
  <si>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</si>
  <si>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</si>
  <si>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</si>
  <si>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</si>
  <si>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</si>
  <si>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</si>
  <si>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</si>
  <si>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</si>
  <si>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</si>
  <si>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</si>
  <si>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</si>
  <si>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</si>
  <si>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</si>
  <si>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</si>
  <si>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</si>
  <si>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</si>
  <si>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</si>
  <si>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</si>
  <si>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</si>
  <si>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</si>
  <si>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</si>
  <si>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</si>
  <si>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</si>
  <si>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</si>
  <si>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</si>
  <si>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</si>
  <si>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</si>
  <si>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</si>
  <si>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</si>
  <si>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</si>
  <si>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</si>
  <si>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</si>
  <si>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</si>
  <si>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</si>
  <si>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</si>
  <si>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</si>
  <si>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</si>
  <si>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</si>
  <si>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</si>
  <si>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</si>
  <si>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</si>
  <si>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</si>
  <si>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</si>
  <si>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</si>
  <si>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</si>
  <si>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</si>
  <si>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</si>
  <si>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</si>
  <si>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</si>
  <si>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</si>
  <si>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</si>
  <si>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</si>
  <si>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</si>
  <si>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</si>
  <si>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</si>
  <si>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</si>
  <si>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</si>
  <si>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</si>
  <si>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</si>
  <si>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</si>
  <si>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</si>
  <si>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</si>
  <si>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</si>
  <si>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</si>
  <si>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</si>
  <si>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</si>
  <si>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</si>
  <si>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</si>
  <si>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</si>
  <si>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</si>
  <si>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</si>
  <si>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</si>
  <si>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</si>
  <si>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</si>
  <si>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</si>
  <si>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</si>
  <si>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</si>
  <si>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</si>
  <si>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</si>
  <si>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</si>
  <si>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</si>
  <si>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</si>
  <si>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</si>
  <si>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</si>
  <si>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</si>
  <si>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</si>
  <si>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</si>
  <si>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</si>
  <si>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</si>
  <si>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</si>
  <si>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</si>
  <si>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</si>
  <si>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</si>
  <si>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</si>
  <si>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</si>
  <si>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</si>
  <si>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</si>
  <si>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</si>
  <si>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</si>
  <si>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</si>
  <si>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</si>
  <si>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</si>
  <si>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</si>
  <si>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</si>
  <si>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</si>
  <si>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</si>
  <si>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</si>
  <si>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</si>
  <si>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</si>
  <si>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</si>
  <si>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</si>
  <si>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</si>
  <si>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</si>
  <si>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</si>
  <si>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</si>
  <si>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</si>
  <si>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</si>
  <si>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</si>
  <si>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</si>
  <si>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</si>
  <si>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</si>
  <si>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</si>
  <si>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</si>
  <si>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</si>
  <si>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</si>
  <si>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</si>
  <si>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</si>
  <si>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</si>
  <si>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</si>
  <si>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</si>
  <si>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</si>
  <si>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</si>
  <si>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</si>
  <si>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</si>
  <si>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</si>
  <si>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</si>
  <si>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</si>
  <si>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</si>
  <si>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</si>
  <si>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</si>
  <si>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</si>
  <si>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</si>
  <si>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</si>
  <si>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</si>
  <si>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</si>
  <si>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</si>
  <si>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</si>
  <si>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</si>
  <si>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</si>
  <si>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</si>
  <si>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</si>
  <si>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</si>
  <si>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</si>
  <si>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</si>
  <si>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</si>
  <si>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</si>
  <si>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</si>
  <si>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</si>
  <si>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</si>
  <si>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</si>
  <si>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</si>
  <si>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</si>
  <si>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</si>
  <si>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</si>
  <si>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</si>
  <si>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</si>
  <si>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</si>
  <si>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</si>
  <si>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</si>
  <si>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</si>
  <si>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</si>
  <si>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</si>
  <si>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</si>
  <si>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</si>
  <si>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</si>
  <si>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</si>
  <si>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</si>
  <si>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</si>
  <si>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</si>
  <si>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</si>
  <si>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</si>
  <si>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</si>
  <si>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</si>
  <si>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</si>
  <si>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</si>
  <si>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</si>
  <si>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</si>
  <si>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</si>
  <si>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</si>
  <si>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</si>
  <si>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</si>
  <si>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</si>
  <si>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</si>
  <si>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</si>
  <si>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</si>
  <si>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</si>
  <si>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</si>
  <si>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</si>
  <si>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</si>
  <si>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</si>
  <si>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</si>
  <si>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</si>
  <si>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</si>
  <si>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</si>
  <si>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</si>
  <si>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</si>
  <si>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</si>
  <si>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</si>
  <si>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</si>
  <si>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</si>
  <si>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</si>
  <si>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</si>
  <si>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</si>
  <si>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</si>
  <si>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</si>
  <si>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</si>
  <si>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</si>
  <si>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</si>
  <si>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</si>
  <si>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</si>
  <si>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</si>
  <si>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</si>
  <si>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</si>
  <si>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</si>
  <si>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</si>
  <si>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</si>
  <si>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</si>
  <si>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</si>
  <si>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</si>
  <si>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</si>
  <si>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</si>
  <si>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</si>
  <si>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</si>
  <si>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</si>
  <si>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</si>
  <si>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</si>
  <si>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</si>
  <si>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</si>
  <si>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</si>
  <si>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</si>
  <si>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</si>
  <si>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</si>
  <si>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</si>
  <si>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</si>
  <si>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</si>
  <si>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</si>
  <si>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</si>
  <si>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</si>
  <si>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</si>
  <si>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</si>
  <si>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</si>
  <si>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</si>
  <si>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</si>
  <si>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</si>
  <si>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</si>
  <si>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</si>
  <si>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</si>
  <si>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</si>
  <si>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</si>
  <si>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</si>
  <si>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</si>
  <si>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</si>
  <si>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</si>
  <si>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</si>
  <si>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</si>
  <si>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</si>
  <si>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</si>
  <si>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</si>
  <si>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</si>
  <si>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</si>
  <si>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</si>
  <si>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</si>
  <si>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</si>
  <si>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</si>
  <si>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</si>
  <si>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</si>
  <si>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</si>
  <si>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</si>
  <si>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</si>
  <si>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</si>
  <si>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</si>
  <si>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</si>
  <si>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</si>
  <si>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</si>
  <si>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</si>
  <si>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</si>
  <si>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</si>
  <si>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</si>
  <si>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</si>
  <si>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</si>
  <si>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</si>
  <si>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</si>
  <si>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</si>
  <si>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</si>
  <si>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</si>
  <si>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</si>
  <si>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</si>
  <si>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</si>
  <si>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</si>
  <si>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</si>
  <si>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</si>
  <si>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</si>
  <si>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</si>
  <si>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</si>
  <si>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</si>
  <si>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</si>
  <si>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</si>
  <si>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</si>
  <si>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</si>
  <si>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</si>
  <si>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</si>
  <si>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</si>
  <si>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</si>
  <si>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</si>
  <si>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</si>
  <si>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</si>
  <si>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</si>
  <si>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</si>
  <si>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</si>
  <si>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</si>
  <si>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</si>
  <si>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</si>
  <si>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</si>
  <si>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</si>
  <si>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</si>
  <si>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</si>
  <si>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</si>
  <si>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</si>
  <si>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</si>
  <si>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</si>
  <si>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</si>
  <si>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</si>
  <si>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</si>
  <si>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</si>
  <si>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</si>
  <si>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</si>
  <si>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</si>
  <si>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</si>
  <si>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</si>
  <si>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</si>
  <si>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</si>
  <si>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</si>
  <si>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</si>
  <si>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</si>
  <si>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</si>
  <si>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</si>
  <si>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</si>
  <si>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</si>
  <si>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</si>
  <si>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</si>
  <si>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</si>
  <si>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</si>
  <si>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</si>
  <si>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</si>
  <si>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</si>
  <si>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</si>
  <si>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</si>
  <si>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</si>
  <si>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</si>
  <si>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</si>
  <si>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</si>
  <si>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</si>
  <si>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</si>
  <si>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</si>
  <si>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</si>
  <si>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</si>
  <si>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</si>
  <si>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</si>
  <si>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</si>
  <si>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</si>
  <si>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</si>
  <si>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</si>
  <si>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</si>
  <si>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</si>
  <si>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</si>
  <si>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</si>
  <si>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</si>
  <si>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</si>
  <si>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</si>
  <si>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</si>
  <si>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</si>
  <si>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</si>
  <si>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</si>
  <si>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</si>
  <si>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</si>
  <si>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</si>
  <si>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</si>
  <si>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</si>
  <si>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</si>
  <si>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</si>
  <si>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</si>
  <si>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</si>
  <si>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</si>
  <si>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</si>
  <si>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</si>
  <si>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</si>
  <si>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</si>
  <si>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</si>
  <si>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</si>
  <si>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</si>
  <si>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</si>
  <si>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</si>
  <si>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</si>
  <si>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</si>
  <si>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</si>
  <si>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</si>
  <si>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</si>
  <si>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</si>
  <si>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</si>
  <si>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</si>
  <si>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</si>
  <si>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</si>
  <si>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</si>
  <si>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</si>
  <si>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</si>
  <si>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</si>
  <si>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</si>
  <si>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</si>
  <si>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</si>
  <si>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</si>
  <si>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</si>
  <si>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</si>
  <si>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</si>
  <si>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</si>
  <si>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</si>
  <si>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</si>
  <si>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</si>
  <si>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</si>
  <si>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</si>
  <si>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</si>
  <si>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</si>
  <si>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</si>
  <si>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</si>
  <si>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</si>
  <si>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</si>
  <si>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</si>
  <si>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</si>
  <si>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</si>
  <si>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</si>
  <si>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</si>
  <si>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</si>
  <si>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</si>
  <si>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</si>
  <si>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</si>
  <si>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</si>
  <si>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</si>
  <si>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</si>
  <si>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</si>
  <si>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</si>
  <si>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</si>
  <si>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</si>
  <si>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</si>
  <si>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</si>
  <si>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</si>
  <si>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</si>
  <si>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</si>
  <si>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</si>
  <si>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</si>
  <si>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</si>
  <si>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</si>
  <si>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</si>
  <si>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</si>
  <si>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</si>
  <si>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</si>
  <si>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</si>
  <si>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</si>
  <si>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</si>
  <si>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</si>
  <si>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</si>
  <si>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</si>
  <si>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</si>
  <si>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</si>
  <si>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</si>
  <si>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</si>
  <si>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</si>
  <si>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</si>
  <si>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</si>
  <si>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</si>
  <si>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</si>
  <si>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</si>
  <si>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</si>
  <si>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</si>
  <si>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</si>
  <si>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</si>
  <si>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</si>
  <si>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</si>
  <si>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</si>
  <si>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</si>
  <si>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</si>
  <si>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</si>
  <si>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</si>
  <si>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</si>
  <si>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</si>
  <si>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</si>
  <si>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</si>
  <si>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</si>
  <si>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</si>
  <si>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</si>
  <si>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</si>
  <si>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</si>
  <si>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</si>
  <si>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</si>
  <si>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</si>
  <si>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</si>
  <si>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</si>
  <si>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</si>
  <si>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</si>
  <si>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</si>
  <si>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</si>
  <si>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</si>
  <si>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</si>
  <si>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</si>
  <si>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</si>
  <si>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</si>
  <si>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</si>
  <si>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</si>
  <si>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</si>
  <si>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</si>
  <si>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</si>
  <si>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</si>
  <si>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</si>
  <si>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</si>
  <si>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</si>
  <si>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</si>
  <si>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</si>
  <si>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</si>
  <si>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</si>
  <si>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</si>
  <si>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</si>
  <si>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</si>
  <si>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</si>
  <si>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</si>
  <si>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</si>
  <si>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</si>
  <si>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</si>
  <si>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</si>
  <si>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</si>
  <si>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</si>
  <si>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</si>
  <si>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</si>
  <si>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</si>
  <si>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</si>
  <si>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</si>
  <si>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</si>
  <si>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</si>
  <si>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</si>
  <si>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</si>
  <si>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</si>
  <si>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</si>
  <si>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</si>
  <si>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</si>
  <si>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</si>
  <si>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</si>
  <si>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</si>
  <si>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</si>
  <si>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</si>
  <si>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</si>
  <si>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</si>
  <si>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</si>
  <si>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</si>
  <si>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</si>
  <si>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</si>
  <si>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</si>
  <si>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</si>
  <si>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</si>
  <si>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</si>
  <si>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</si>
  <si>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</si>
  <si>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</si>
  <si>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</si>
  <si>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</si>
  <si>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</si>
  <si>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</si>
  <si>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</si>
  <si>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</si>
  <si>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</si>
  <si>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</si>
  <si>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</si>
  <si>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</si>
  <si>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</si>
  <si>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</si>
  <si>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</si>
  <si>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</si>
  <si>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</si>
  <si>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</si>
  <si>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</si>
  <si>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</si>
  <si>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</si>
  <si>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</si>
  <si>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</si>
  <si>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</si>
  <si>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</si>
  <si>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</si>
  <si>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</si>
  <si>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</si>
  <si>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</si>
  <si>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</si>
  <si>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</si>
  <si>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</si>
  <si>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</si>
  <si>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</si>
  <si>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</si>
  <si>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</si>
  <si>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</si>
  <si>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</si>
  <si>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</si>
  <si>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</si>
  <si>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</si>
  <si>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</si>
  <si>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</si>
  <si>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</si>
  <si>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</si>
  <si>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</si>
  <si>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</si>
  <si>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</si>
  <si>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</si>
  <si>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</si>
  <si>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</si>
  <si>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</si>
  <si>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</si>
  <si>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</si>
  <si>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</si>
  <si>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</si>
  <si>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</si>
  <si>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</si>
  <si>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</si>
  <si>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</si>
  <si>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</si>
  <si>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</si>
  <si>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</si>
  <si>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</si>
  <si>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</si>
  <si>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</si>
  <si>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</si>
  <si>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</si>
  <si>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</si>
  <si>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</si>
  <si>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</si>
  <si>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</si>
  <si>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</si>
  <si>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</si>
  <si>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</si>
  <si>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</si>
  <si>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</si>
  <si>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</si>
  <si>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</si>
  <si>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</si>
  <si>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</si>
  <si>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</si>
  <si>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</si>
  <si>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</si>
  <si>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</si>
  <si>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</si>
  <si>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</si>
  <si>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</si>
  <si>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</si>
  <si>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</si>
  <si>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</si>
  <si>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</si>
  <si>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</si>
  <si>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</si>
  <si>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</si>
  <si>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</si>
  <si>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</si>
  <si>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</si>
  <si>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</si>
  <si>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</si>
  <si>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</si>
  <si>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</si>
  <si>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</si>
  <si>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</si>
  <si>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</si>
  <si>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</si>
  <si>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</si>
  <si>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</si>
  <si>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</si>
  <si>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</si>
  <si>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</si>
  <si>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</si>
  <si>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</si>
  <si>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</si>
  <si>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</si>
  <si>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</si>
  <si>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</si>
  <si>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</si>
  <si>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</si>
  <si>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</si>
  <si>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</si>
  <si>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</si>
  <si>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</si>
  <si>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</si>
  <si>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</si>
  <si>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</si>
  <si>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</si>
  <si>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</si>
  <si>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</si>
  <si>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</si>
  <si>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</si>
  <si>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</si>
  <si>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</si>
  <si>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</si>
  <si>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</si>
  <si>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</si>
  <si>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</si>
  <si>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</si>
  <si>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</si>
  <si>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</si>
  <si>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</si>
  <si>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</si>
  <si>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</si>
  <si>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</si>
  <si>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</si>
  <si>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</si>
  <si>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</si>
  <si>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</si>
  <si>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</si>
  <si>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</si>
  <si>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</si>
  <si>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</si>
  <si>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</si>
  <si>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</si>
  <si>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</si>
  <si>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</si>
  <si>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</si>
  <si>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</si>
  <si>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</si>
  <si>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</si>
  <si>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</si>
  <si>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</si>
  <si>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</si>
  <si>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</si>
  <si>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</si>
  <si>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</si>
  <si>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</si>
  <si>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</si>
  <si>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</si>
  <si>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</si>
  <si>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</si>
  <si>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</si>
  <si>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</si>
  <si>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</si>
  <si>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</si>
  <si>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</si>
  <si>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</si>
  <si>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</si>
  <si>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</si>
  <si>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</si>
  <si>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</si>
  <si>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</si>
  <si>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</si>
  <si>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</si>
  <si>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</si>
  <si>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</si>
  <si>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</si>
  <si>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</si>
  <si>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</si>
  <si>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</si>
  <si>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</si>
  <si>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</si>
  <si>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</si>
  <si>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</si>
  <si>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</si>
  <si>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</si>
  <si>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</si>
  <si>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</si>
  <si>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</si>
  <si>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</si>
  <si>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</si>
  <si>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</si>
  <si>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</si>
  <si>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</si>
  <si>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</si>
  <si>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</si>
  <si>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</si>
  <si>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</si>
  <si>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</si>
  <si>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</si>
  <si>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</si>
  <si>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</si>
  <si>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</si>
  <si>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</si>
  <si>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</si>
  <si>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</si>
  <si>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</si>
  <si>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</si>
  <si>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</si>
  <si>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</si>
  <si>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</si>
  <si>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</si>
  <si>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</si>
  <si>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</si>
  <si>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</si>
  <si>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</si>
  <si>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</si>
  <si>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</si>
  <si>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</si>
  <si>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</si>
  <si>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</si>
  <si>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</si>
  <si>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</si>
  <si>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</si>
  <si>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</si>
  <si>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</si>
  <si>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</si>
  <si>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</si>
  <si>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</si>
  <si>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</si>
  <si>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</si>
  <si>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</si>
  <si>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</si>
  <si>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</si>
  <si>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</si>
  <si>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</si>
  <si>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</si>
  <si>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</si>
  <si>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</si>
  <si>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</si>
  <si>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</si>
  <si>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</si>
  <si>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</si>
  <si>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</si>
  <si>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</si>
  <si>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</si>
  <si>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</si>
  <si>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</si>
  <si>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</si>
  <si>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</si>
  <si>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</si>
  <si>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</si>
  <si>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</si>
  <si>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</si>
  <si>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</si>
  <si>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</si>
  <si>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</si>
  <si>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</si>
  <si>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</si>
  <si>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</si>
  <si>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</si>
  <si>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</si>
  <si>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</si>
  <si>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</si>
  <si>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</si>
  <si>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</si>
  <si>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</si>
  <si>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</si>
  <si>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</si>
  <si>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</si>
  <si>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</si>
  <si>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</si>
  <si>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</si>
  <si>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</si>
  <si>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</si>
  <si>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</si>
  <si>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</si>
  <si>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</si>
  <si>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</si>
  <si>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</si>
  <si>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</si>
  <si>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</si>
  <si>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</si>
  <si>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</si>
  <si>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</si>
  <si>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</si>
  <si>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</si>
  <si>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</si>
  <si>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</si>
  <si>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</si>
  <si>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</si>
  <si>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</si>
  <si>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</si>
  <si>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</si>
  <si>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</si>
  <si>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</si>
  <si>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</si>
  <si>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</si>
  <si>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</si>
  <si>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</si>
  <si>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</si>
  <si>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</si>
  <si>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</si>
  <si>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</si>
  <si>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</si>
  <si>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</si>
  <si>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</si>
  <si>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</si>
  <si>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</si>
  <si>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</si>
  <si>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</si>
  <si>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</si>
  <si>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</si>
  <si>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</si>
  <si>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</si>
  <si>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</si>
  <si>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</si>
  <si>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</si>
  <si>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</si>
  <si>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</si>
  <si>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</si>
  <si>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</si>
  <si>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</si>
  <si>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</si>
  <si>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</si>
  <si>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</si>
  <si>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</si>
  <si>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</si>
  <si>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</si>
  <si>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</si>
  <si>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</si>
  <si>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</si>
  <si>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</si>
  <si>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</si>
  <si>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</si>
  <si>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</si>
  <si>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</si>
  <si>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</si>
  <si>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</si>
  <si>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</si>
  <si>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</si>
  <si>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</si>
  <si>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</si>
  <si>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</si>
  <si>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</si>
  <si>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</si>
  <si>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</si>
  <si>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</si>
  <si>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</si>
  <si>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</si>
  <si>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</si>
  <si>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</si>
  <si>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</si>
  <si>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</si>
  <si>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</si>
  <si>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</si>
  <si>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</si>
  <si>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</si>
  <si>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</si>
  <si>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</si>
  <si>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</si>
  <si>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</si>
  <si>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</si>
  <si>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</si>
  <si>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</si>
  <si>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</si>
  <si>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</si>
  <si>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</si>
  <si>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</si>
  <si>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</si>
  <si>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</si>
  <si>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</si>
  <si>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</si>
  <si>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</si>
  <si>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</si>
  <si>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</si>
  <si>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</si>
  <si>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</si>
  <si>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</si>
  <si>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</si>
  <si>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</si>
  <si>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</si>
  <si>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</si>
  <si>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</si>
  <si>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</si>
  <si>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</si>
  <si>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</si>
  <si>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</si>
  <si>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</si>
  <si>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</si>
  <si>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</si>
  <si>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</si>
  <si>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</si>
  <si>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</si>
  <si>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</si>
  <si>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</si>
  <si>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</si>
  <si>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</si>
  <si>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</si>
  <si>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</si>
  <si>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</si>
  <si>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</si>
  <si>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</si>
  <si>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</si>
  <si>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</si>
  <si>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</si>
  <si>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</si>
  <si>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</si>
  <si>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</si>
  <si>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</si>
  <si>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</si>
  <si>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</si>
  <si>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</si>
  <si>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</si>
  <si>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</si>
  <si>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</si>
  <si>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</si>
  <si>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</si>
  <si>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</si>
  <si>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</si>
  <si>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</si>
  <si>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</si>
  <si>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</si>
  <si>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</si>
  <si>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</si>
  <si>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</si>
  <si>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</si>
  <si>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</si>
  <si>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</si>
  <si>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</si>
  <si>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</si>
  <si>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</si>
  <si>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</si>
  <si>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</si>
  <si>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</si>
  <si>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</si>
  <si>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</si>
  <si>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</si>
  <si>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</si>
  <si>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</si>
  <si>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</si>
  <si>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</si>
  <si>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</si>
  <si>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</si>
  <si>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</si>
  <si>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</si>
  <si>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</si>
  <si>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</si>
  <si>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</si>
  <si>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</si>
  <si>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</si>
  <si>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</si>
  <si>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</si>
  <si>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</si>
  <si>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</si>
  <si>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</si>
  <si>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</si>
  <si>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</si>
  <si>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</si>
  <si>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</si>
  <si>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</si>
  <si>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</si>
  <si>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</si>
  <si>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</si>
  <si>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</si>
  <si>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</si>
  <si>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</si>
  <si>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</si>
  <si>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</si>
  <si>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</si>
  <si>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</si>
  <si>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</si>
  <si>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</si>
  <si>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</si>
  <si>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</si>
  <si>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</si>
  <si>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</si>
  <si>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</si>
  <si>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</si>
  <si>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</si>
  <si>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</si>
  <si>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</si>
  <si>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</si>
  <si>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</si>
  <si>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</si>
  <si>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</si>
  <si>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</si>
  <si>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</si>
  <si>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</si>
  <si>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</si>
  <si>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</si>
  <si>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</si>
  <si>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</si>
  <si>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</si>
  <si>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</si>
  <si>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</si>
  <si>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</si>
  <si>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</si>
  <si>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</si>
  <si>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</si>
  <si>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</si>
  <si>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</si>
  <si>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</si>
  <si>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</si>
  <si>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</si>
  <si>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</si>
  <si>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</si>
  <si>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</si>
  <si>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</si>
  <si>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</si>
  <si>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</si>
  <si>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</si>
  <si>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</si>
  <si>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</si>
  <si>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</si>
  <si>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</si>
  <si>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</si>
  <si>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</si>
  <si>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</si>
  <si>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</si>
  <si>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</si>
  <si>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</si>
  <si>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</si>
  <si>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</si>
  <si>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</si>
  <si>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</si>
  <si>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</si>
  <si>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</si>
  <si>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</si>
  <si>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</si>
  <si>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</si>
  <si>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</si>
  <si>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</si>
  <si>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</si>
  <si>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</si>
  <si>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</si>
  <si>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</si>
  <si>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</si>
  <si>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</si>
  <si>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</si>
  <si>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</si>
  <si>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</si>
  <si>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</si>
  <si>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</si>
  <si>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</si>
  <si>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</si>
  <si>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</si>
  <si>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</si>
  <si>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</si>
  <si>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</si>
  <si>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</si>
  <si>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</si>
  <si>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</si>
  <si>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</si>
  <si>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</si>
  <si>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</si>
  <si>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</si>
  <si>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</si>
  <si>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</si>
  <si>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</si>
  <si>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</si>
  <si>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</si>
  <si>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</si>
  <si>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</si>
  <si>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</si>
  <si>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</si>
  <si>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</si>
  <si>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</si>
  <si>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</si>
  <si>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</si>
  <si>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</si>
  <si>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</si>
  <si>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</si>
  <si>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</si>
  <si>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</si>
  <si>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</si>
  <si>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</si>
  <si>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</si>
  <si>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</si>
  <si>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</si>
  <si>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</si>
  <si>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</si>
  <si>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</si>
  <si>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</si>
  <si>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</si>
  <si>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</si>
  <si>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</si>
  <si>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</si>
  <si>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</si>
  <si>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</si>
  <si>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</si>
  <si>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</si>
  <si>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</si>
  <si>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</si>
  <si>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</si>
  <si>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</si>
  <si>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</si>
  <si>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</si>
  <si>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</si>
  <si>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</si>
  <si>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</si>
  <si>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</si>
  <si>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</si>
  <si>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</si>
  <si>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</si>
  <si>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</si>
  <si>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</si>
  <si>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</si>
  <si>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</si>
  <si>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</si>
  <si>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</si>
  <si>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</si>
  <si>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</si>
  <si>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</si>
  <si>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</si>
  <si>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</si>
  <si>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</si>
  <si>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</si>
  <si>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</si>
  <si>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</si>
  <si>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</si>
  <si>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</si>
  <si>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</si>
  <si>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</si>
  <si>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</si>
  <si>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</si>
  <si>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</si>
  <si>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</si>
  <si>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</si>
  <si>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</si>
  <si>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</si>
  <si>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</si>
  <si>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</si>
  <si>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</si>
  <si>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</si>
  <si>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</si>
  <si>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</si>
  <si>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</si>
  <si>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</si>
  <si>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</si>
  <si>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</si>
  <si>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</si>
  <si>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</si>
  <si>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</si>
  <si>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</si>
  <si>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</si>
  <si>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</si>
  <si>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</si>
  <si>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</si>
  <si>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</si>
  <si>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</si>
  <si>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</si>
  <si>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</si>
  <si>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</si>
  <si>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</si>
  <si>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</si>
  <si>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</si>
  <si>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</si>
  <si>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</si>
  <si>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</si>
  <si>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</si>
  <si>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</si>
  <si>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</si>
  <si>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</si>
  <si>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</si>
  <si>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</si>
  <si>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</si>
  <si>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</si>
  <si>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</si>
  <si>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</si>
  <si>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</si>
  <si>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</si>
  <si>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</si>
  <si>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</si>
  <si>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</si>
  <si>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</si>
  <si>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</si>
  <si>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</si>
  <si>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</si>
  <si>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</si>
  <si>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</si>
  <si>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</si>
  <si>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</si>
  <si>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</si>
  <si>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</si>
  <si>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</si>
  <si>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</si>
  <si>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</si>
  <si>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</si>
  <si>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</si>
  <si>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</si>
  <si>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</si>
  <si>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</si>
  <si>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</si>
  <si>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</si>
  <si>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</si>
  <si>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</si>
  <si>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</si>
  <si>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</si>
  <si>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</si>
  <si>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</si>
  <si>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</si>
  <si>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</si>
  <si>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</si>
  <si>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</si>
  <si>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</si>
  <si>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</si>
  <si>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</si>
  <si>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</si>
  <si>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</si>
  <si>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</si>
  <si>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</si>
  <si>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</si>
  <si>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</si>
  <si>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</si>
  <si>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</si>
  <si>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</si>
  <si>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</si>
  <si>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</si>
  <si>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</si>
  <si>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</si>
  <si>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</si>
  <si>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</si>
  <si>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</si>
  <si>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</si>
  <si>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</si>
  <si>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</si>
  <si>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</si>
  <si>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</si>
  <si>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</si>
  <si>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</si>
  <si>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</si>
  <si>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</si>
  <si>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</si>
  <si>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</si>
  <si>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</si>
  <si>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</si>
  <si>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</si>
  <si>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</si>
  <si>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</si>
  <si>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</si>
  <si>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</si>
  <si>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</si>
  <si>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</si>
  <si>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</si>
  <si>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</si>
  <si>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</si>
  <si>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</si>
  <si>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</si>
  <si>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</si>
  <si>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</si>
  <si>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</si>
  <si>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</si>
  <si>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</si>
  <si>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</si>
  <si>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</si>
  <si>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</si>
  <si>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</si>
  <si>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</si>
  <si>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</si>
  <si>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</si>
  <si>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</si>
  <si>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</si>
  <si>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</si>
  <si>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</si>
  <si>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</si>
  <si>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</si>
  <si>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</si>
  <si>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</si>
  <si>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</si>
  <si>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</si>
  <si>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</si>
  <si>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</si>
  <si>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</si>
  <si>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</si>
  <si>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</si>
  <si>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</si>
  <si>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</si>
  <si>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</si>
  <si>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</si>
  <si>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</si>
  <si>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</si>
  <si>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</si>
  <si>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</si>
  <si>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</si>
  <si>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</si>
  <si>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</si>
  <si>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</si>
  <si>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</si>
  <si>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</si>
  <si>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</si>
  <si>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</si>
  <si>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</si>
  <si>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</si>
  <si>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</si>
  <si>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</si>
  <si>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</si>
  <si>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</si>
  <si>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</si>
  <si>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</si>
  <si>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</si>
  <si>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</si>
  <si>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</si>
  <si>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</si>
  <si>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</si>
  <si>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</si>
  <si>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</si>
  <si>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</si>
  <si>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</si>
  <si>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</si>
  <si>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</si>
  <si>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</si>
  <si>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</si>
  <si>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</si>
  <si>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</si>
  <si>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</si>
  <si>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</si>
  <si>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</si>
  <si>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</si>
  <si>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</si>
  <si>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</si>
  <si>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</si>
  <si>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</si>
  <si>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</si>
  <si>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</si>
  <si>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</si>
  <si>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</si>
  <si>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</si>
  <si>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</si>
  <si>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</si>
  <si>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</si>
  <si>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</si>
  <si>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</si>
  <si>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</si>
  <si>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</si>
  <si>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</si>
  <si>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</si>
  <si>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</si>
  <si>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</si>
  <si>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</si>
  <si>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</si>
  <si>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</si>
  <si>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</si>
  <si>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</si>
  <si>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</si>
  <si>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</si>
  <si>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</si>
  <si>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</si>
  <si>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</si>
  <si>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</si>
  <si>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</si>
  <si>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</si>
  <si>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</si>
  <si>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</si>
  <si>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</si>
  <si>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</si>
  <si>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</si>
  <si>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</si>
  <si>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</si>
  <si>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</si>
  <si>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</si>
  <si>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</si>
  <si>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</si>
  <si>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</si>
  <si>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</si>
  <si>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</si>
  <si>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</si>
  <si>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</si>
  <si>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</si>
  <si>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</si>
  <si>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</si>
  <si>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</si>
  <si>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</si>
  <si>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</si>
  <si>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</si>
  <si>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</si>
  <si>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</si>
  <si>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</si>
  <si>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</si>
  <si>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</si>
  <si>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</si>
  <si>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</si>
  <si>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</si>
  <si>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</si>
  <si>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</si>
  <si>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</si>
  <si>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</si>
  <si>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</si>
  <si>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</si>
  <si>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</si>
  <si>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</si>
  <si>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</si>
  <si>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</si>
  <si>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</si>
  <si>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</si>
  <si>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</si>
  <si>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</si>
  <si>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</si>
  <si>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</si>
  <si>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</si>
  <si>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</si>
  <si>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</si>
  <si>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</si>
  <si>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</si>
  <si>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</si>
  <si>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</si>
  <si>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</si>
  <si>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</si>
  <si>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</si>
  <si>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</si>
  <si>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</si>
  <si>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</si>
  <si>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</si>
  <si>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</si>
  <si>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</si>
  <si>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</si>
  <si>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</si>
  <si>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</si>
  <si>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</si>
  <si>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</si>
  <si>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</si>
  <si>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</si>
  <si>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</si>
  <si>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</si>
  <si>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</si>
  <si>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</si>
  <si>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</si>
  <si>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</si>
  <si>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</si>
  <si>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</si>
  <si>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</si>
  <si>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</si>
  <si>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</si>
  <si>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</si>
  <si>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</si>
  <si>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</si>
  <si>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</si>
  <si>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</si>
  <si>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</si>
  <si>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</si>
  <si>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</si>
  <si>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</si>
  <si>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</si>
  <si>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</si>
  <si>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</si>
  <si>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</si>
  <si>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</si>
  <si>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</si>
  <si>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</si>
  <si>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</si>
  <si>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</si>
  <si>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</si>
  <si>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</si>
  <si>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</si>
  <si>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</si>
  <si>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</si>
  <si>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</si>
  <si>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</si>
  <si>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</si>
  <si>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</si>
  <si>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</si>
  <si>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</si>
  <si>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</si>
  <si>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</si>
  <si>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</si>
  <si>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</si>
  <si>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</si>
  <si>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</si>
  <si>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</si>
  <si>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</si>
  <si>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</si>
  <si>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</si>
  <si>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</si>
  <si>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</si>
  <si>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</si>
  <si>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</si>
  <si>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</si>
  <si>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</si>
  <si>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</si>
  <si>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</si>
  <si>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</si>
  <si>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</si>
  <si>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</si>
  <si>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</si>
  <si>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</si>
  <si>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</si>
  <si>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</si>
  <si>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</si>
  <si>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</si>
  <si>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</si>
  <si>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</si>
  <si>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</si>
  <si>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</si>
  <si>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</si>
  <si>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</si>
  <si>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</si>
  <si>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</si>
  <si>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</si>
  <si>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</si>
  <si>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</si>
  <si>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</si>
  <si>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</si>
  <si>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</si>
  <si>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</si>
  <si>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</si>
  <si>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</si>
  <si>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</si>
  <si>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</si>
  <si>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</si>
  <si>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</si>
  <si>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</si>
  <si>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</si>
  <si>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</si>
  <si>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</si>
  <si>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</si>
  <si>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</si>
  <si>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</si>
  <si>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</si>
  <si>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</si>
  <si>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</si>
  <si>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</si>
  <si>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</si>
  <si>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</si>
  <si>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</si>
  <si>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</si>
  <si>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</si>
  <si>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</si>
  <si>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</si>
  <si>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</si>
  <si>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</si>
  <si>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</si>
  <si>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</si>
  <si>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</si>
  <si>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</si>
  <si>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</si>
  <si>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</si>
  <si>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</si>
  <si>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</si>
  <si>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</si>
  <si>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</si>
  <si>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</si>
  <si>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</si>
  <si>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</si>
  <si>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</si>
  <si>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</si>
  <si>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</si>
  <si>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</si>
  <si>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</si>
  <si>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</si>
  <si>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</si>
  <si>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</si>
  <si>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</si>
  <si>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</si>
  <si>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</si>
  <si>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</si>
  <si>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</si>
  <si>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</si>
  <si>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</si>
  <si>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</si>
  <si>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</si>
  <si>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</si>
  <si>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</si>
  <si>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</si>
  <si>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</si>
  <si>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</si>
  <si>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</si>
  <si>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</si>
  <si>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</si>
  <si>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</si>
  <si>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</si>
  <si>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</si>
  <si>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</si>
  <si>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</si>
  <si>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</si>
  <si>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</si>
  <si>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</si>
  <si>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</si>
  <si>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</si>
  <si>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</si>
  <si>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</si>
  <si>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</si>
  <si>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</si>
  <si>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</si>
  <si>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</si>
  <si>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</si>
  <si>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</si>
  <si>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</si>
  <si>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</si>
  <si>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</si>
  <si>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</si>
  <si>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</si>
  <si>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</si>
  <si>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</si>
  <si>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</si>
  <si>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</si>
  <si>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</si>
  <si>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</si>
  <si>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</si>
  <si>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</si>
  <si>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</si>
  <si>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</si>
  <si>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</si>
  <si>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</si>
  <si>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</si>
  <si>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</si>
  <si>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</si>
  <si>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</si>
  <si>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</si>
  <si>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</si>
  <si>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</si>
  <si>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</si>
  <si>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</si>
  <si>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</si>
  <si>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</si>
  <si>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</si>
  <si>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</si>
  <si>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</si>
  <si>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</si>
  <si>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</si>
  <si>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</si>
  <si>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</si>
  <si>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</si>
  <si>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</si>
  <si>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</si>
  <si>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</si>
  <si>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</si>
  <si>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</si>
  <si>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</si>
  <si>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</si>
  <si>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</si>
  <si>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</si>
  <si>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</si>
  <si>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</si>
  <si>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</si>
  <si>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</si>
  <si>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</si>
  <si>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</si>
  <si>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</si>
  <si>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</si>
  <si>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</si>
  <si>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</si>
  <si>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</si>
  <si>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</si>
  <si>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</si>
  <si>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</si>
  <si>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</si>
  <si>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</si>
  <si>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</si>
  <si>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</si>
  <si>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</si>
  <si>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</si>
  <si>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</si>
  <si>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</si>
  <si>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</si>
  <si>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</si>
  <si>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</si>
  <si>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</si>
  <si>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</si>
  <si>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</si>
  <si>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</si>
  <si>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</si>
  <si>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</si>
  <si>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</si>
  <si>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</si>
  <si>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</si>
  <si>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</si>
  <si>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</si>
  <si>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</si>
  <si>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</si>
  <si>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</si>
  <si>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</si>
  <si>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</si>
  <si>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</si>
  <si>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</si>
  <si>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</si>
  <si>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</si>
  <si>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</si>
  <si>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</si>
  <si>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</si>
  <si>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</si>
  <si>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</si>
  <si>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</si>
  <si>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</si>
  <si>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</si>
  <si>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</si>
  <si>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</si>
  <si>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</si>
  <si>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</si>
  <si>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</si>
  <si>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</si>
  <si>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</si>
  <si>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</si>
  <si>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</si>
  <si>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</si>
  <si>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</si>
  <si>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</si>
  <si>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</si>
  <si>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</si>
  <si>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</si>
  <si>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</si>
  <si>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</si>
  <si>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</si>
  <si>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</si>
  <si>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</si>
  <si>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</si>
  <si>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</si>
  <si>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</si>
  <si>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</si>
  <si>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</si>
  <si>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</si>
  <si>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</si>
  <si>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</si>
  <si>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</si>
  <si>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</si>
  <si>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</si>
  <si>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</si>
  <si>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</si>
  <si>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</si>
  <si>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</si>
  <si>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</si>
  <si>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</si>
  <si>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</si>
  <si>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</si>
  <si>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</si>
  <si>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</si>
  <si>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</si>
  <si>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</si>
  <si>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</si>
  <si>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</si>
  <si>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</si>
  <si>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</si>
  <si>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</si>
  <si>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</si>
  <si>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</si>
  <si>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</si>
  <si>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</si>
  <si>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</si>
  <si>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</si>
  <si>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</si>
  <si>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</si>
  <si>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</si>
  <si>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</si>
  <si>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</si>
  <si>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</si>
  <si>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</si>
  <si>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</si>
  <si>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</si>
  <si>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</si>
  <si>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</si>
  <si>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</si>
  <si>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</si>
  <si>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</si>
  <si>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</si>
  <si>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</si>
  <si>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</si>
  <si>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</si>
  <si>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</si>
  <si>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</si>
  <si>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</si>
  <si>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</si>
  <si>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</si>
  <si>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</si>
  <si>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</si>
  <si>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</si>
  <si>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</si>
  <si>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</si>
  <si>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</si>
  <si>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</si>
  <si>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</si>
  <si>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</si>
  <si>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</si>
  <si>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</si>
  <si>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</si>
  <si>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</si>
  <si>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</si>
  <si>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</si>
  <si>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</si>
  <si>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</si>
  <si>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</si>
  <si>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</si>
  <si>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</si>
  <si>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</si>
  <si>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</si>
  <si>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</si>
  <si>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</si>
  <si>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</si>
  <si>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</si>
  <si>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</si>
  <si>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</si>
  <si>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</si>
  <si>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</si>
  <si>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</si>
  <si>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</si>
  <si>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</si>
  <si>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</si>
  <si>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</si>
  <si>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</si>
  <si>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</si>
  <si>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</si>
  <si>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</si>
  <si>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</si>
  <si>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</si>
  <si>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</si>
  <si>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</si>
  <si>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</si>
  <si>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</si>
  <si>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</si>
  <si>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</si>
  <si>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</si>
  <si>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</si>
  <si>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</si>
  <si>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</si>
  <si>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</si>
  <si>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</si>
  <si>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</si>
  <si>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</si>
  <si>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</si>
  <si>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</si>
  <si>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</si>
  <si>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</si>
  <si>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</si>
  <si>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</si>
  <si>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</si>
  <si>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</si>
  <si>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</si>
  <si>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</si>
  <si>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</si>
  <si>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</si>
  <si>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</si>
  <si>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</si>
  <si>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</si>
  <si>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</si>
  <si>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</si>
  <si>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</si>
  <si>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</si>
  <si>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</si>
  <si>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</si>
  <si>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</si>
  <si>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</si>
  <si>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</si>
  <si>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</si>
  <si>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</si>
  <si>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</si>
  <si>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</si>
  <si>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</si>
  <si>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</si>
  <si>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</si>
  <si>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</si>
  <si>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</si>
  <si>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</si>
  <si>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</si>
  <si>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</si>
  <si>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</si>
  <si>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</si>
  <si>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</si>
  <si>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</si>
  <si>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</si>
  <si>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</si>
  <si>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</si>
  <si>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</si>
  <si>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</si>
  <si>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</si>
  <si>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</si>
  <si>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</si>
  <si>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</si>
  <si>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</si>
  <si>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</si>
  <si>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</si>
  <si>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</si>
  <si>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</si>
  <si>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</si>
  <si>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</si>
  <si>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</si>
  <si>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</si>
  <si>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</si>
  <si>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</si>
  <si>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</si>
  <si>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</si>
  <si>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</si>
  <si>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</si>
  <si>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</si>
  <si>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</si>
  <si>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</si>
  <si>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</si>
  <si>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</si>
  <si>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</si>
  <si>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</si>
  <si>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</si>
  <si>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</si>
  <si>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</si>
  <si>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</si>
  <si>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</si>
  <si>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</si>
  <si>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</si>
  <si>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</si>
  <si>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</si>
  <si>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</si>
  <si>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</si>
  <si>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</si>
  <si>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</si>
  <si>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</si>
  <si>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</si>
  <si>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</si>
  <si>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</si>
  <si>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</si>
  <si>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</si>
  <si>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</si>
  <si>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</si>
  <si>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</si>
  <si>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</si>
  <si>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</si>
  <si>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</si>
  <si>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</si>
  <si>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</si>
  <si>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</si>
  <si>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</si>
  <si>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</si>
  <si>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</si>
  <si>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</si>
  <si>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</si>
  <si>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</si>
  <si>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</si>
  <si>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</si>
  <si>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</si>
  <si>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</si>
  <si>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</si>
  <si>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</si>
  <si>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</si>
  <si>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</si>
  <si>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</si>
  <si>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</si>
  <si>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</si>
  <si>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</si>
  <si>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</si>
  <si>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</si>
  <si>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</si>
  <si>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</si>
  <si>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</si>
  <si>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</si>
  <si>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</si>
  <si>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</si>
  <si>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</si>
  <si>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</si>
  <si>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</si>
  <si>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</si>
  <si>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</si>
  <si>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</si>
  <si>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</si>
  <si>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</si>
  <si>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</si>
  <si>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</si>
  <si>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</si>
  <si>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</si>
  <si>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</si>
  <si>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</si>
  <si>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</si>
  <si>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</si>
  <si>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</si>
  <si>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</si>
  <si>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</si>
  <si>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</si>
  <si>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</si>
  <si>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</si>
  <si>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</si>
  <si>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</si>
  <si>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</si>
  <si>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</si>
  <si>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</si>
  <si>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</si>
  <si>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</si>
  <si>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</si>
  <si>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</si>
  <si>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</si>
  <si>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</si>
  <si>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</si>
  <si>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</si>
  <si>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</si>
  <si>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</si>
  <si>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</si>
  <si>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</si>
  <si>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</si>
  <si>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</si>
  <si>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</si>
  <si>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</si>
  <si>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</si>
  <si>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</si>
  <si>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</si>
  <si>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</si>
  <si>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</si>
  <si>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</si>
  <si>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</si>
  <si>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</si>
  <si>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</si>
  <si>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</si>
  <si>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</si>
  <si>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</si>
  <si>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</si>
  <si>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</si>
  <si>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</si>
  <si>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</si>
  <si>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</si>
  <si>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</si>
  <si>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</si>
  <si>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</si>
  <si>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</si>
  <si>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</si>
  <si>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</si>
  <si>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</si>
  <si>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</si>
  <si>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</si>
  <si>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</si>
  <si>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</si>
  <si>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</si>
  <si>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</si>
  <si>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</si>
  <si>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</si>
  <si>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</si>
  <si>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</si>
  <si>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</si>
  <si>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</si>
  <si>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</si>
  <si>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</si>
  <si>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</si>
  <si>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</si>
  <si>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</si>
  <si>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</si>
  <si>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</si>
  <si>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</si>
  <si>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</si>
  <si>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</si>
  <si>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</si>
  <si>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</si>
  <si>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</si>
  <si>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</si>
  <si>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</si>
  <si>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</si>
  <si>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</si>
  <si>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</si>
  <si>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</si>
  <si>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</si>
  <si>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</si>
  <si>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</si>
  <si>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</si>
  <si>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</si>
  <si>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</si>
  <si>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</si>
  <si>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</si>
  <si>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</si>
  <si>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</si>
  <si>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</si>
  <si>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</si>
  <si>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</si>
  <si>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</si>
  <si>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</si>
  <si>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</si>
  <si>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</si>
  <si>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</si>
  <si>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</si>
  <si>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</si>
  <si>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</si>
  <si>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</si>
  <si>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</si>
  <si>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</si>
  <si>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</si>
  <si>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</si>
  <si>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</si>
  <si>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</si>
  <si>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</si>
  <si>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</si>
  <si>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</si>
  <si>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</si>
  <si>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</si>
  <si>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</si>
  <si>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</si>
  <si>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</si>
  <si>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</si>
  <si>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</si>
  <si>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</si>
  <si>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</si>
  <si>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</si>
  <si>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</si>
  <si>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</si>
  <si>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</si>
  <si>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</si>
  <si>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</si>
  <si>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</si>
  <si>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</si>
  <si>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</si>
  <si>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</si>
  <si>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</si>
  <si>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</si>
  <si>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</si>
  <si>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</si>
  <si>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</si>
  <si>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</si>
  <si>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</si>
  <si>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</si>
  <si>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</si>
  <si>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</si>
  <si>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</si>
  <si>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</si>
  <si>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</si>
  <si>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</si>
  <si>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</si>
  <si>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</si>
  <si>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</si>
  <si>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</si>
  <si>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</si>
  <si>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</si>
  <si>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</si>
  <si>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</si>
  <si>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</si>
  <si>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</si>
  <si>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</si>
  <si>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</si>
  <si>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</si>
  <si>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</si>
  <si>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</si>
  <si>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</si>
  <si>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</si>
  <si>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</si>
  <si>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</si>
  <si>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</si>
  <si>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</si>
  <si>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</si>
  <si>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</si>
  <si>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</si>
  <si>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</si>
  <si>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</si>
  <si>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</si>
  <si>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</si>
  <si>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</si>
  <si>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</si>
  <si>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</si>
  <si>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</si>
  <si>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</si>
  <si>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</si>
  <si>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</si>
  <si>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</si>
  <si>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</si>
  <si>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</si>
  <si>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</si>
  <si>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</si>
  <si>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</si>
  <si>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</si>
  <si>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</si>
  <si>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</si>
  <si>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</si>
  <si>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</si>
  <si>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</si>
  <si>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</si>
  <si>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</si>
  <si>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</si>
  <si>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</si>
  <si>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</si>
  <si>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</si>
  <si>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</si>
  <si>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</si>
  <si>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</si>
  <si>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</si>
  <si>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</si>
  <si>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</si>
  <si>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</si>
  <si>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</si>
  <si>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</si>
  <si>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</si>
  <si>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</si>
  <si>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</si>
  <si>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</si>
  <si>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</si>
  <si>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</si>
  <si>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</si>
  <si>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</si>
  <si>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</si>
  <si>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</si>
  <si>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</si>
  <si>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</si>
  <si>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</si>
  <si>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</si>
  <si>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</si>
  <si>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</si>
  <si>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</si>
  <si>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</si>
  <si>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</si>
  <si>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</si>
  <si>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</si>
  <si>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</si>
  <si>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</si>
  <si>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</si>
  <si>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</si>
  <si>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</si>
  <si>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</si>
  <si>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</si>
  <si>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</si>
  <si>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</si>
  <si>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</si>
  <si>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</si>
  <si>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</si>
  <si>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</si>
  <si>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</si>
  <si>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</si>
  <si>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</si>
  <si>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</si>
  <si>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</si>
  <si>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</si>
  <si>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</si>
  <si>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</si>
  <si>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</si>
  <si>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</si>
  <si>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</si>
  <si>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</si>
  <si>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</si>
  <si>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</si>
  <si>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</si>
  <si>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</si>
  <si>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</si>
  <si>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</si>
  <si>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</si>
  <si>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</si>
  <si>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</si>
  <si>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</si>
  <si>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</si>
  <si>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</si>
  <si>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</si>
  <si>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</si>
  <si>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</si>
  <si>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</si>
  <si>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</si>
  <si>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</si>
  <si>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</si>
  <si>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</si>
  <si>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</si>
  <si>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</si>
  <si>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</si>
  <si>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</si>
  <si>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</si>
  <si>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</si>
  <si>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</si>
  <si>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</si>
  <si>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</si>
  <si>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</si>
  <si>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</si>
  <si>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</si>
  <si>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</si>
  <si>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</si>
  <si>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</si>
  <si>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</si>
  <si>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</si>
  <si>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</si>
  <si>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</si>
  <si>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</si>
  <si>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</si>
  <si>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</si>
  <si>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</si>
  <si>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</si>
  <si>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</si>
  <si>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</si>
  <si>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</si>
  <si>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</si>
  <si>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</si>
  <si>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</si>
  <si>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</si>
  <si>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</si>
  <si>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</si>
  <si>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</si>
  <si>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</si>
  <si>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</si>
  <si>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</si>
  <si>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</si>
  <si>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</si>
  <si>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</si>
  <si>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</si>
  <si>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</si>
  <si>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</si>
  <si>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</si>
  <si>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</si>
  <si>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</si>
  <si>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</si>
  <si>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</si>
  <si>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</si>
  <si>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</si>
  <si>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</si>
  <si>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</si>
  <si>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</si>
  <si>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</si>
  <si>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</si>
  <si>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</si>
  <si>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</si>
  <si>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</si>
  <si>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</si>
  <si>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</si>
  <si>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</si>
  <si>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</si>
  <si>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</si>
  <si>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</si>
  <si>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</si>
  <si>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</si>
  <si>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</si>
  <si>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</si>
  <si>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</si>
  <si>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</si>
  <si>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</si>
  <si>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</si>
  <si>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</si>
  <si>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</si>
  <si>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</si>
  <si>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</si>
  <si>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</si>
  <si>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</si>
  <si>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</si>
  <si>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</si>
  <si>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</si>
  <si>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</si>
  <si>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</si>
  <si>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</si>
  <si>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</si>
  <si>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</si>
  <si>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</si>
  <si>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</si>
  <si>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</si>
  <si>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</si>
  <si>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</si>
  <si>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</si>
  <si>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</si>
  <si>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</si>
  <si>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</si>
  <si>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</si>
  <si>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</si>
  <si>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</si>
  <si>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</si>
  <si>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</si>
  <si>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</si>
  <si>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</si>
  <si>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</si>
  <si>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</si>
  <si>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</si>
  <si>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</si>
  <si>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</si>
  <si>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</si>
  <si>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</si>
  <si>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</si>
  <si>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</si>
  <si>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</si>
  <si>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</si>
  <si>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</si>
  <si>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</si>
  <si>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</si>
  <si>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</si>
  <si>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</si>
  <si>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</si>
  <si>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</si>
  <si>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</si>
  <si>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</si>
  <si>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</si>
  <si>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</si>
  <si>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</si>
  <si>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</si>
  <si>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</si>
  <si>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</si>
  <si>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</si>
  <si>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</si>
  <si>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</si>
  <si>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</si>
  <si>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</si>
  <si>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</si>
  <si>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</si>
  <si>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</si>
  <si>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</si>
  <si>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</si>
  <si>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</si>
  <si>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</si>
  <si>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</si>
  <si>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</si>
  <si>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</si>
  <si>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</si>
  <si>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</si>
  <si>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</si>
  <si>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</si>
  <si>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</si>
  <si>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</si>
  <si>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</si>
  <si>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</si>
  <si>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</si>
  <si>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</si>
  <si>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</si>
  <si>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</si>
  <si>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</si>
  <si>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</si>
  <si>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</si>
  <si>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</si>
  <si>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</si>
  <si>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</si>
  <si>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</si>
  <si>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</si>
  <si>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</si>
  <si>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</si>
  <si>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</si>
  <si>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</si>
  <si>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</si>
  <si>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</si>
  <si>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</si>
  <si>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</si>
  <si>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</si>
  <si>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</si>
  <si>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</si>
  <si>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</si>
  <si>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</si>
  <si>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</si>
  <si>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</si>
  <si>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</si>
  <si>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</si>
  <si>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</si>
  <si>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</si>
  <si>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</si>
  <si>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</si>
  <si>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</si>
  <si>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</si>
  <si>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</si>
  <si>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</si>
  <si>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</si>
  <si>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</si>
  <si>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</si>
  <si>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</si>
  <si>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</si>
  <si>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</si>
  <si>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</si>
  <si>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</si>
  <si>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</si>
  <si>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</si>
  <si>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</si>
  <si>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</si>
  <si>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</si>
  <si>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</si>
  <si>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</si>
  <si>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</si>
  <si>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</si>
  <si>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</si>
  <si>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</si>
  <si>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</si>
  <si>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</si>
  <si>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</si>
  <si>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</si>
  <si>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</si>
  <si>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</si>
  <si>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</si>
  <si>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</si>
  <si>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</si>
  <si>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</si>
  <si>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</si>
  <si>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</si>
  <si>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</si>
  <si>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</si>
  <si>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</si>
  <si>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</si>
  <si>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</si>
  <si>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</si>
  <si>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</si>
  <si>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</si>
  <si>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</si>
  <si>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</si>
  <si>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</si>
  <si>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</si>
  <si>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</si>
  <si>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</si>
  <si>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</si>
  <si>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</si>
  <si>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</si>
  <si>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</si>
  <si>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</si>
  <si>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</si>
  <si>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</si>
  <si>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</si>
  <si>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</si>
  <si>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</si>
  <si>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</si>
  <si>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</si>
  <si>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</si>
  <si>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</si>
  <si>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</si>
  <si>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</si>
  <si>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</si>
  <si>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</si>
  <si>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</si>
  <si>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</si>
  <si>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</si>
  <si>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</si>
  <si>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</si>
  <si>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</si>
  <si>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</si>
  <si>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</si>
  <si>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</si>
  <si>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</si>
  <si>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</si>
  <si>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</si>
  <si>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</si>
  <si>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</si>
  <si>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</si>
  <si>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</si>
  <si>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</si>
  <si>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</si>
  <si>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</si>
  <si>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</si>
  <si>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</si>
  <si>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</si>
  <si>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</si>
  <si>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</si>
  <si>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</si>
  <si>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</si>
  <si>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</si>
  <si>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</si>
  <si>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</si>
  <si>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</si>
  <si>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</si>
  <si>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</si>
  <si>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</si>
  <si>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</si>
  <si>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</si>
  <si>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</si>
  <si>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</si>
  <si>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</si>
  <si>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</si>
  <si>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</si>
  <si>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</si>
  <si>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</si>
  <si>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</si>
  <si>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</si>
  <si>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</si>
  <si>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</si>
  <si>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</si>
  <si>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</si>
  <si>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</si>
  <si>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</si>
  <si>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</si>
  <si>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</si>
  <si>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</si>
  <si>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</si>
  <si>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</si>
  <si>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</si>
  <si>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</si>
  <si>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</si>
  <si>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</si>
  <si>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</si>
  <si>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</si>
  <si>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</si>
  <si>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</si>
  <si>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</si>
  <si>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</si>
  <si>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</si>
  <si>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</si>
  <si>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</si>
  <si>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</si>
  <si>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</si>
  <si>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</si>
  <si>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</si>
  <si>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</si>
  <si>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</si>
  <si>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</si>
  <si>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</si>
  <si>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</si>
  <si>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</si>
  <si>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</si>
  <si>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</si>
  <si>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</si>
  <si>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</si>
  <si>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</si>
  <si>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</si>
  <si>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</si>
  <si>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</si>
  <si>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</si>
  <si>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</si>
  <si>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</si>
  <si>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</si>
  <si>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</si>
  <si>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</si>
  <si>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</si>
  <si>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</si>
  <si>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</si>
  <si>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</si>
  <si>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</si>
  <si>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</si>
  <si>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</si>
  <si>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</si>
  <si>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</si>
  <si>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</si>
  <si>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</si>
  <si>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</si>
  <si>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</si>
  <si>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</si>
  <si>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</si>
  <si>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</si>
  <si>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</si>
  <si>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</si>
  <si>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</si>
  <si>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</si>
  <si>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</si>
  <si>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</si>
  <si>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</si>
  <si>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</si>
  <si>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</si>
  <si>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</si>
  <si>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</si>
  <si>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</si>
  <si>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</si>
  <si>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</si>
  <si>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</si>
  <si>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</si>
  <si>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</si>
  <si>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</si>
  <si>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</si>
  <si>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</si>
  <si>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</si>
  <si>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</si>
  <si>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</si>
  <si>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</si>
  <si>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</si>
  <si>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</si>
  <si>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</si>
  <si>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</si>
  <si>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</si>
  <si>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</si>
  <si>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</si>
  <si>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</si>
  <si>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</si>
  <si>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</si>
  <si>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</si>
  <si>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</si>
  <si>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</si>
  <si>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</si>
  <si>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</si>
  <si>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</si>
  <si>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</si>
  <si>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</si>
  <si>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</si>
  <si>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</si>
  <si>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</si>
  <si>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</si>
  <si>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</si>
  <si>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</si>
  <si>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</si>
  <si>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</si>
  <si>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</si>
  <si>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</si>
  <si>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</si>
  <si>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</si>
  <si>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</si>
  <si>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</si>
  <si>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</si>
  <si>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</si>
  <si>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</si>
  <si>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</si>
  <si>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</si>
  <si>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</si>
  <si>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</si>
  <si>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</si>
  <si>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</si>
  <si>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</si>
  <si>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</si>
  <si>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</si>
  <si>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</si>
  <si>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</si>
  <si>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</si>
  <si>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</si>
  <si>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</si>
  <si>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</si>
  <si>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</si>
  <si>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</si>
  <si>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</si>
  <si>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</si>
  <si>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</si>
  <si>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</si>
  <si>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</si>
  <si>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</si>
  <si>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</si>
  <si>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</si>
  <si>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</si>
  <si>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</si>
  <si>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</si>
  <si>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</si>
  <si>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</si>
  <si>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</si>
  <si>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</si>
  <si>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</si>
  <si>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</si>
  <si>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</si>
  <si>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</si>
  <si>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</si>
  <si>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</si>
  <si>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</si>
  <si>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</si>
  <si>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</si>
  <si>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</si>
  <si>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</si>
  <si>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</si>
  <si>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</si>
  <si>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</si>
  <si>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</si>
  <si>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</si>
  <si>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</si>
  <si>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</si>
  <si>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</si>
  <si>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</si>
  <si>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</si>
  <si>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</si>
  <si>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</si>
  <si>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</si>
  <si>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</si>
  <si>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</si>
  <si>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</si>
  <si>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</si>
  <si>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</si>
  <si>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</si>
  <si>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</si>
  <si>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</si>
  <si>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</si>
  <si>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</si>
  <si>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</si>
  <si>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</si>
  <si>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</si>
  <si>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</si>
  <si>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</si>
  <si>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</si>
  <si>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</si>
  <si>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</si>
  <si>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</si>
  <si>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</si>
  <si>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</si>
  <si>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</si>
  <si>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</si>
  <si>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</si>
  <si>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</si>
  <si>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</si>
  <si>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</si>
  <si>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</si>
  <si>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</si>
  <si>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</si>
  <si>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</si>
  <si>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</si>
  <si>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</si>
  <si>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</si>
  <si>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</si>
  <si>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</si>
  <si>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</si>
  <si>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</si>
  <si>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</si>
  <si>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</si>
  <si>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</si>
  <si>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</si>
  <si>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</si>
  <si>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</si>
  <si>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</si>
  <si>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</si>
  <si>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</si>
  <si>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</si>
  <si>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</si>
  <si>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</si>
  <si>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</si>
  <si>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</si>
  <si>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</si>
  <si>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</si>
  <si>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</si>
  <si>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</si>
  <si>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</si>
  <si>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</si>
  <si>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</si>
  <si>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</si>
  <si>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</si>
  <si>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</si>
  <si>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</si>
  <si>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</si>
  <si>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</si>
  <si>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</si>
  <si>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</si>
  <si>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</si>
  <si>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</si>
  <si>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</si>
  <si>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</si>
  <si>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</si>
  <si>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</si>
  <si>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</si>
  <si>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</si>
  <si>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</si>
  <si>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</si>
  <si>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</si>
  <si>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</si>
  <si>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</si>
  <si>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</si>
  <si>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</si>
  <si>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</si>
  <si>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</si>
  <si>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</si>
  <si>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</si>
  <si>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</si>
  <si>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</si>
  <si>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</si>
  <si>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</si>
  <si>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</si>
  <si>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</si>
  <si>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</si>
  <si>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</si>
  <si>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</si>
  <si>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</si>
  <si>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</si>
  <si>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</si>
  <si>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</si>
  <si>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</si>
  <si>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</si>
  <si>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</si>
  <si>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</si>
  <si>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</si>
  <si>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</si>
  <si>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</si>
  <si>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</si>
  <si>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</si>
  <si>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</si>
  <si>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</si>
  <si>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</si>
  <si>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</si>
  <si>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</si>
  <si>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</si>
  <si>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</si>
  <si>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</si>
  <si>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</si>
  <si>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</si>
  <si>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</si>
  <si>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</si>
  <si>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</si>
  <si>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</si>
  <si>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</si>
  <si>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</si>
  <si>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</si>
  <si>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</si>
  <si>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</si>
  <si>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</si>
  <si>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</si>
  <si>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</si>
  <si>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</si>
  <si>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</si>
  <si>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</si>
  <si>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</si>
  <si>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</si>
  <si>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</si>
  <si>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</si>
  <si>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</si>
  <si>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</si>
  <si>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</si>
  <si>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</si>
  <si>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</si>
  <si>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</si>
  <si>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</si>
  <si>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</si>
  <si>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</si>
  <si>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</si>
  <si>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</si>
  <si>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</si>
  <si>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</si>
  <si>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</si>
  <si>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</si>
  <si>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</si>
  <si>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</si>
  <si>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</si>
  <si>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</si>
  <si>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</si>
  <si>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</si>
  <si>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</si>
  <si>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</si>
  <si>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</si>
  <si>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</si>
  <si>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</si>
  <si>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</si>
  <si>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</si>
  <si>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</si>
  <si>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</si>
  <si>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</si>
  <si>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</si>
  <si>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</si>
  <si>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</si>
  <si>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</si>
  <si>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</si>
  <si>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</si>
  <si>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</si>
  <si>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</si>
  <si>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</si>
  <si>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</si>
  <si>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</si>
  <si>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</si>
  <si>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</si>
  <si>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</si>
  <si>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</si>
  <si>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</si>
  <si>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</si>
  <si>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</si>
  <si>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</si>
  <si>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</si>
  <si>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</si>
  <si>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</si>
  <si>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</si>
  <si>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</si>
  <si>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</si>
  <si>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</si>
  <si>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</si>
  <si>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</si>
  <si>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</si>
  <si>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</si>
  <si>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</si>
  <si>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</si>
  <si>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</si>
  <si>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</si>
  <si>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</si>
  <si>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</si>
  <si>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</si>
  <si>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</si>
  <si>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</si>
  <si>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</si>
  <si>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</si>
  <si>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</si>
  <si>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</si>
  <si>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</si>
  <si>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</si>
  <si>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</si>
  <si>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</si>
  <si>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</si>
  <si>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</si>
  <si>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</si>
  <si>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</si>
  <si>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</si>
  <si>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</si>
  <si>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</si>
  <si>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</si>
  <si>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</si>
  <si>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</si>
  <si>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</si>
  <si>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</si>
  <si>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</si>
  <si>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</si>
  <si>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</si>
  <si>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</si>
  <si>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</si>
  <si>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</si>
  <si>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</si>
  <si>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</si>
  <si>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</si>
  <si>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</si>
  <si>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</si>
  <si>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</si>
  <si>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</si>
  <si>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</si>
  <si>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</si>
  <si>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</si>
  <si>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</si>
  <si>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</si>
  <si>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</si>
  <si>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</si>
  <si>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</si>
  <si>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</si>
  <si>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</si>
  <si>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</si>
  <si>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</si>
  <si>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</si>
  <si>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</si>
  <si>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</si>
  <si>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</si>
  <si>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</si>
  <si>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</si>
  <si>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</si>
  <si>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</si>
  <si>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</si>
  <si>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</si>
  <si>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</si>
  <si>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</si>
  <si>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</si>
  <si>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</si>
  <si>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</si>
  <si>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</si>
  <si>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</si>
  <si>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</si>
  <si>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</si>
  <si>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</si>
  <si>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</si>
  <si>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</si>
  <si>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</si>
  <si>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</si>
  <si>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</si>
  <si>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</si>
  <si>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</si>
  <si>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</si>
  <si>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</si>
  <si>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</si>
  <si>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</si>
  <si>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</si>
  <si>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</si>
  <si>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</si>
  <si>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</si>
  <si>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</si>
  <si>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</si>
  <si>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</si>
  <si>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</si>
  <si>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</si>
  <si>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</si>
  <si>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</si>
  <si>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</si>
  <si>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</si>
  <si>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</si>
  <si>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</si>
  <si>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</si>
  <si>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</si>
  <si>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</si>
  <si>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</si>
  <si>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</si>
  <si>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</si>
  <si>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</si>
  <si>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</si>
  <si>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</si>
  <si>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</si>
  <si>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</si>
  <si>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</si>
  <si>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</si>
  <si>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</si>
  <si>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</si>
  <si>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</si>
  <si>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</si>
  <si>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</si>
  <si>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</si>
  <si>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</si>
  <si>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</si>
  <si>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</si>
  <si>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</si>
  <si>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</si>
  <si>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</si>
  <si>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</si>
  <si>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</si>
  <si>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</si>
  <si>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</si>
  <si>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</si>
  <si>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</si>
  <si>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</si>
  <si>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</si>
  <si>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</si>
  <si>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</si>
  <si>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</si>
  <si>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</si>
  <si>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</si>
  <si>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</si>
  <si>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</si>
  <si>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</si>
  <si>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</si>
  <si>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</si>
  <si>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</si>
  <si>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</si>
  <si>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</si>
  <si>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</si>
  <si>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</si>
  <si>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</si>
  <si>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</si>
  <si>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</si>
  <si>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</si>
  <si>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</si>
  <si>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</si>
  <si>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</si>
  <si>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</si>
  <si>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</si>
  <si>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</si>
  <si>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</si>
  <si>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</si>
  <si>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</si>
  <si>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</si>
  <si>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</si>
  <si>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</si>
  <si>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</si>
  <si>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</si>
  <si>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</si>
  <si>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</si>
  <si>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</si>
  <si>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</si>
  <si>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</si>
  <si>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</si>
  <si>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</si>
  <si>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</si>
  <si>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</si>
  <si>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</si>
  <si>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</si>
  <si>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</si>
  <si>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</si>
  <si>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</si>
  <si>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</si>
  <si>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</si>
  <si>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</si>
  <si>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</si>
  <si>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</si>
  <si>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</si>
  <si>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</si>
  <si>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</si>
  <si>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</si>
  <si>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</si>
  <si>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</si>
  <si>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</si>
  <si>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</si>
  <si>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</si>
  <si>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</si>
  <si>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</si>
  <si>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</si>
  <si>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</si>
  <si>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</si>
  <si>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</si>
  <si>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</si>
  <si>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</si>
  <si>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</si>
  <si>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</si>
  <si>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</si>
  <si>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</si>
  <si>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</si>
  <si>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</si>
  <si>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</si>
  <si>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</si>
  <si>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</si>
  <si>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</si>
  <si>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</si>
  <si>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</si>
  <si>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</si>
  <si>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</si>
  <si>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</si>
  <si>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</si>
  <si>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</si>
  <si>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</si>
  <si>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</si>
  <si>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</si>
  <si>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</si>
  <si>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</si>
  <si>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</si>
  <si>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</si>
  <si>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</si>
  <si>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</si>
  <si>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</si>
  <si>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</si>
  <si>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</si>
  <si>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</si>
  <si>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</si>
  <si>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</si>
  <si>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</si>
  <si>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</si>
  <si>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</si>
  <si>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</si>
  <si>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</si>
  <si>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</si>
  <si>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</si>
  <si>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</si>
  <si>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</si>
  <si>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</si>
  <si>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</si>
  <si>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</si>
  <si>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</si>
  <si>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</si>
  <si>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</si>
  <si>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</si>
  <si>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</si>
  <si>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</si>
  <si>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</si>
  <si>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</si>
  <si>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</si>
  <si>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</si>
  <si>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</si>
  <si>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</si>
  <si>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</si>
  <si>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</si>
  <si>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</si>
  <si>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</si>
  <si>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</si>
  <si>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</si>
  <si>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</si>
  <si>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</si>
  <si>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</si>
  <si>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</si>
  <si>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</si>
  <si>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</si>
  <si>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</si>
  <si>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</si>
  <si>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</si>
  <si>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</si>
  <si>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</si>
  <si>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</si>
  <si>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</si>
  <si>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</si>
  <si>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</si>
  <si>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</si>
  <si>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</si>
  <si>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</si>
  <si>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</si>
  <si>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</si>
  <si>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</si>
  <si>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</si>
  <si>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</si>
  <si>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</si>
  <si>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</si>
  <si>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</si>
  <si>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</si>
  <si>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</si>
  <si>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</si>
  <si>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</si>
  <si>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</si>
  <si>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</si>
  <si>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</si>
  <si>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</si>
  <si>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</si>
  <si>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</si>
  <si>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</si>
  <si>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</si>
  <si>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</si>
  <si>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</si>
  <si>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</si>
  <si>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</si>
  <si>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</si>
  <si>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</si>
  <si>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</si>
  <si>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</si>
  <si>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</si>
  <si>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</si>
  <si>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</si>
  <si>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</si>
  <si>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</si>
  <si>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</si>
  <si>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</si>
  <si>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</si>
  <si>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</si>
  <si>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</si>
  <si>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</si>
  <si>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</si>
  <si>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</si>
  <si>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</si>
  <si>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</si>
  <si>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</si>
  <si>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</si>
  <si>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</si>
  <si>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</si>
  <si>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</si>
  <si>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</si>
  <si>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</si>
  <si>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</si>
  <si>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</si>
  <si>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</si>
  <si>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</si>
  <si>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</si>
  <si>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</si>
  <si>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</si>
  <si>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</si>
  <si>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</si>
  <si>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</si>
  <si>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</si>
  <si>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</si>
  <si>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</si>
  <si>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</si>
  <si>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</si>
  <si>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</si>
  <si>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</si>
  <si>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</si>
  <si>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</si>
  <si>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</si>
  <si>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</si>
  <si>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</si>
  <si>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</si>
  <si>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</si>
  <si>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</si>
  <si>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</si>
  <si>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</si>
  <si>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</si>
  <si>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</si>
  <si>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</si>
  <si>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</si>
  <si>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</si>
  <si>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</si>
  <si>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</si>
  <si>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</si>
  <si>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</si>
  <si>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</si>
  <si>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</si>
  <si>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</si>
  <si>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</si>
  <si>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</si>
  <si>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</si>
  <si>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</si>
  <si>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</si>
  <si>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</si>
  <si>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</si>
  <si>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</si>
  <si>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</si>
  <si>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</si>
  <si>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</si>
  <si>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</si>
  <si>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</si>
  <si>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</si>
  <si>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</si>
  <si>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</si>
  <si>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</si>
  <si>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</si>
  <si>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</si>
  <si>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</si>
  <si>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</si>
  <si>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</si>
  <si>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</si>
  <si>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</si>
  <si>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</si>
  <si>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</si>
  <si>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</si>
  <si>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</si>
  <si>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</si>
  <si>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</si>
  <si>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</si>
  <si>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</si>
  <si>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</si>
  <si>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</si>
  <si>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</si>
  <si>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</si>
  <si>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</si>
  <si>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</si>
  <si>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</si>
  <si>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</si>
  <si>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</si>
  <si>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</si>
  <si>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</si>
  <si>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</si>
  <si>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</si>
  <si>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</si>
  <si>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</si>
  <si>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</si>
  <si>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</si>
  <si>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</si>
  <si>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</si>
  <si>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</si>
  <si>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</si>
  <si>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</si>
  <si>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</si>
  <si>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</si>
  <si>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</si>
  <si>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</si>
  <si>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</si>
  <si>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</si>
  <si>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</si>
  <si>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</si>
  <si>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</si>
  <si>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</si>
  <si>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</si>
  <si>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</si>
  <si>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</si>
  <si>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</si>
  <si>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</si>
  <si>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</si>
  <si>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</si>
  <si>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</si>
  <si>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</si>
  <si>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</si>
  <si>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</si>
  <si>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</si>
  <si>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</si>
  <si>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</si>
  <si>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</si>
  <si>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</si>
  <si>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</si>
  <si>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</si>
  <si>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</si>
  <si>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</si>
  <si>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</si>
  <si>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</si>
  <si>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</si>
  <si>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</si>
  <si>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</si>
  <si>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</si>
  <si>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</si>
  <si>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</si>
  <si>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</si>
  <si>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</si>
  <si>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</si>
  <si>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</si>
  <si>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</si>
  <si>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</si>
  <si>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</si>
  <si>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</si>
  <si>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</si>
  <si>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</si>
  <si>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</si>
  <si>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</si>
  <si>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</si>
  <si>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</si>
  <si>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</si>
  <si>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</si>
  <si>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</si>
  <si>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</si>
  <si>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</si>
  <si>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</si>
  <si>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</si>
  <si>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</si>
  <si>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</si>
  <si>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</si>
  <si>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</si>
  <si>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</si>
  <si>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</si>
  <si>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</si>
  <si>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</si>
  <si>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</si>
  <si>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</si>
  <si>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</si>
  <si>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</si>
  <si>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</si>
  <si>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</si>
  <si>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</si>
  <si>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</si>
  <si>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</si>
  <si>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</si>
  <si>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</si>
  <si>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</si>
  <si>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</si>
  <si>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</si>
  <si>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</si>
  <si>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</si>
  <si>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</si>
  <si>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</si>
  <si>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</si>
  <si>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</si>
  <si>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</si>
  <si>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</si>
  <si>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</si>
  <si>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</si>
  <si>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</si>
  <si>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</si>
  <si>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</si>
  <si>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</si>
  <si>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</si>
  <si>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</si>
  <si>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</si>
  <si>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</si>
  <si>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</si>
  <si>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</si>
  <si>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</si>
  <si>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</si>
  <si>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</si>
  <si>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</si>
  <si>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</si>
  <si>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</si>
  <si>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</si>
  <si>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</si>
  <si>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</si>
  <si>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</si>
  <si>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</si>
  <si>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</si>
  <si>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</si>
  <si>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</si>
  <si>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</si>
  <si>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</si>
  <si>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</si>
  <si>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</si>
  <si>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</si>
  <si>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</si>
  <si>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</si>
  <si>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</si>
  <si>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</si>
  <si>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</si>
  <si>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</si>
  <si>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</si>
  <si>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</si>
  <si>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</si>
  <si>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</si>
  <si>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</si>
  <si>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</si>
  <si>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</si>
  <si>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</si>
  <si>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</si>
  <si>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</si>
  <si>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</si>
  <si>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</si>
  <si>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</si>
  <si>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</si>
  <si>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</si>
  <si>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</si>
  <si>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</si>
  <si>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</si>
  <si>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</si>
  <si>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</si>
  <si>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</si>
  <si>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</si>
  <si>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</si>
  <si>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</si>
  <si>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</si>
  <si>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</si>
  <si>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</si>
  <si>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</si>
  <si>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</si>
  <si>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</si>
  <si>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</si>
  <si>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</si>
  <si>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</si>
  <si>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</si>
  <si>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</si>
  <si>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</si>
  <si>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</si>
  <si>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</si>
  <si>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</si>
  <si>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</si>
  <si>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</si>
  <si>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</si>
  <si>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</si>
  <si>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</si>
  <si>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</si>
  <si>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</si>
  <si>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</si>
  <si>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</si>
  <si>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</si>
  <si>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</si>
  <si>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</si>
  <si>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</si>
  <si>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</si>
  <si>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</si>
  <si>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</si>
  <si>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</si>
  <si>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</si>
  <si>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</si>
  <si>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</si>
  <si>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</si>
  <si>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</si>
  <si>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</si>
  <si>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</si>
  <si>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</si>
  <si>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</si>
  <si>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</si>
  <si>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</si>
  <si>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</si>
  <si>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</si>
  <si>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</si>
  <si>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</si>
  <si>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</si>
  <si>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</si>
  <si>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</si>
  <si>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</si>
  <si>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</si>
  <si>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</si>
  <si>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</si>
  <si>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</si>
  <si>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</si>
  <si>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</si>
  <si>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</si>
  <si>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</si>
  <si>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</si>
  <si>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</si>
  <si>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</si>
  <si>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</si>
  <si>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</si>
  <si>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</si>
  <si>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</si>
  <si>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</si>
  <si>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</si>
  <si>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</si>
  <si>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</si>
  <si>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</si>
  <si>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</si>
  <si>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</si>
  <si>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</si>
  <si>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</si>
  <si>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</si>
  <si>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</si>
  <si>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</si>
  <si>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</si>
  <si>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</si>
  <si>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</si>
  <si>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</si>
  <si>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</si>
  <si>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</si>
  <si>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</si>
  <si>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</si>
  <si>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</si>
  <si>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</si>
  <si>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</si>
  <si>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</si>
  <si>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</si>
  <si>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</si>
  <si>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</si>
  <si>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</si>
  <si>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</si>
  <si>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</si>
  <si>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</si>
  <si>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</si>
  <si>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</si>
  <si>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</si>
  <si>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</si>
  <si>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</si>
  <si>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</si>
  <si>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</si>
  <si>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</si>
  <si>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</si>
  <si>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</si>
  <si>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</si>
  <si>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</si>
  <si>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</si>
  <si>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</si>
  <si>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</si>
  <si>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</si>
  <si>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</si>
  <si>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</si>
  <si>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</si>
  <si>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</si>
  <si>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</si>
  <si>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</si>
  <si>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</si>
  <si>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</si>
  <si>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</si>
  <si>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</si>
  <si>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</si>
  <si>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</si>
  <si>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</si>
  <si>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</si>
  <si>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</si>
  <si>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</si>
  <si>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</si>
  <si>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</si>
  <si>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</si>
  <si>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</si>
  <si>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</si>
  <si>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</si>
  <si>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</si>
  <si>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</si>
  <si>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</si>
  <si>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</si>
  <si>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</si>
  <si>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</si>
  <si>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</si>
  <si>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</si>
  <si>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</si>
  <si>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</si>
  <si>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</si>
  <si>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</si>
  <si>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</si>
  <si>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</si>
  <si>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</si>
  <si>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</si>
  <si>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</si>
  <si>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</si>
  <si>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</si>
  <si>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</si>
  <si>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</si>
  <si>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</si>
  <si>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</si>
  <si>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</si>
  <si>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</si>
  <si>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</si>
  <si>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</si>
  <si>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</si>
  <si>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</si>
  <si>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</si>
  <si>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</si>
  <si>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</si>
  <si>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</si>
  <si>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</si>
  <si>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</si>
  <si>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</si>
  <si>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</si>
  <si>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</si>
  <si>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</si>
  <si>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</si>
  <si>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</si>
  <si>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</si>
  <si>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</si>
  <si>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</si>
  <si>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</si>
  <si>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</si>
  <si>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</si>
  <si>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</si>
  <si>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</si>
  <si>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</si>
  <si>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</si>
  <si>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</si>
  <si>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</si>
  <si>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</si>
  <si>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</si>
  <si>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</si>
  <si>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</si>
  <si>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</si>
  <si>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</si>
  <si>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</si>
  <si>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</si>
  <si>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</si>
  <si>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</si>
  <si>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</si>
  <si>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</si>
  <si>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</si>
  <si>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</si>
  <si>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</si>
  <si>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</si>
  <si>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</si>
  <si>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</si>
  <si>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</si>
  <si>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</si>
  <si>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</si>
  <si>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</si>
  <si>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</si>
  <si>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</si>
  <si>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</si>
  <si>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</si>
  <si>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</si>
  <si>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</si>
  <si>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</si>
  <si>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</si>
  <si>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</si>
  <si>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</si>
  <si>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</si>
  <si>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</si>
  <si>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</si>
  <si>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</si>
  <si>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</si>
  <si>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</si>
  <si>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</si>
  <si>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</si>
  <si>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</si>
  <si>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</si>
  <si>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</si>
  <si>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</si>
  <si>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</si>
  <si>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</si>
  <si>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</si>
  <si>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</si>
  <si>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</si>
  <si>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</si>
  <si>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</si>
  <si>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</si>
  <si>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</si>
  <si>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</si>
  <si>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</si>
  <si>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</si>
  <si>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</si>
  <si>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</si>
  <si>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</si>
  <si>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</si>
  <si>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</si>
  <si>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</si>
  <si>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</si>
  <si>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</si>
  <si>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</si>
  <si>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</si>
  <si>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</si>
  <si>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</si>
  <si>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</si>
  <si>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</si>
  <si>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</si>
  <si>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</si>
  <si>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</si>
  <si>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</si>
  <si>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</si>
  <si>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</si>
  <si>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</si>
  <si>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</si>
  <si>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</si>
  <si>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</si>
  <si>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</si>
  <si>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</si>
  <si>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</si>
  <si>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</si>
  <si>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</si>
  <si>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</si>
  <si>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</si>
  <si>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</si>
  <si>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</si>
  <si>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</si>
  <si>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</si>
  <si>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</si>
  <si>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</si>
  <si>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</si>
  <si>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</si>
  <si>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</si>
  <si>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</si>
  <si>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</si>
  <si>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</si>
  <si>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</si>
  <si>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</si>
  <si>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</si>
  <si>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</si>
  <si>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</si>
  <si>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</si>
  <si>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</si>
  <si>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</si>
  <si>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</si>
  <si>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</si>
  <si>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</si>
  <si>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</si>
  <si>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</si>
  <si>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</si>
  <si>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</si>
  <si>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</si>
  <si>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</si>
  <si>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</si>
  <si>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</si>
  <si>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</si>
  <si>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</si>
  <si>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</si>
  <si>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</si>
  <si>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</si>
  <si>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</si>
  <si>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</si>
  <si>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</si>
  <si>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</si>
  <si>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</si>
  <si>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</si>
  <si>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</si>
  <si>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</si>
  <si>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</si>
  <si>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</si>
  <si>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</si>
  <si>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</si>
  <si>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</si>
  <si>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</si>
  <si>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</si>
  <si>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</si>
  <si>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</si>
  <si>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</si>
  <si>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</si>
  <si>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</si>
  <si>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</si>
  <si>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</si>
  <si>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</si>
  <si>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</si>
  <si>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</si>
  <si>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</si>
  <si>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</si>
  <si>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</si>
  <si>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</si>
  <si>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</si>
  <si>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</si>
  <si>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</si>
  <si>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</si>
  <si>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</si>
  <si>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</si>
  <si>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</si>
  <si>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</si>
  <si>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</si>
  <si>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</si>
  <si>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</si>
  <si>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</si>
  <si>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</si>
  <si>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</si>
  <si>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</si>
  <si>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</si>
  <si>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</si>
  <si>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</si>
  <si>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</si>
  <si>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</si>
  <si>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</si>
  <si>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</si>
  <si>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</si>
  <si>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</si>
  <si>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</si>
  <si>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</si>
  <si>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</si>
  <si>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</si>
  <si>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</si>
  <si>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</si>
  <si>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</si>
  <si>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</si>
  <si>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</si>
  <si>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</si>
  <si>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</si>
  <si>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</si>
  <si>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</si>
  <si>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</si>
  <si>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</si>
  <si>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</si>
  <si>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</si>
  <si>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</si>
  <si>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</si>
  <si>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</si>
  <si>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</si>
  <si>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</si>
  <si>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</si>
  <si>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</si>
  <si>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</si>
  <si>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</si>
  <si>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</si>
  <si>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</si>
  <si>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</si>
  <si>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</si>
  <si>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</si>
  <si>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</si>
  <si>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</si>
  <si>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</si>
  <si>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</si>
  <si>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</si>
  <si>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</si>
  <si>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</si>
  <si>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</si>
  <si>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</si>
  <si>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</si>
  <si>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</si>
  <si>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</si>
  <si>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</si>
  <si>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</si>
  <si>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</si>
  <si>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</si>
  <si>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</si>
  <si>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</si>
  <si>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</si>
  <si>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</si>
  <si>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</si>
  <si>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</si>
  <si>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</si>
  <si>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</si>
  <si>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</si>
  <si>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</si>
  <si>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</si>
  <si>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</si>
  <si>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</si>
  <si>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</si>
  <si>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</si>
  <si>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</si>
  <si>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</si>
  <si>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</si>
  <si>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</si>
  <si>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</si>
  <si>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</si>
  <si>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</si>
  <si>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</si>
  <si>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</si>
  <si>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</si>
  <si>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</si>
  <si>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</si>
  <si>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</si>
  <si>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</si>
  <si>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</si>
  <si>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</si>
  <si>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</si>
  <si>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</si>
  <si>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</si>
  <si>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</si>
  <si>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</si>
  <si>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</si>
  <si>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</si>
  <si>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</si>
  <si>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</si>
  <si>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</si>
  <si>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</si>
  <si>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</si>
  <si>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</si>
  <si>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</si>
  <si>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</si>
  <si>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</si>
  <si>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</si>
  <si>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</si>
  <si>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</si>
  <si>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</si>
  <si>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</si>
  <si>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</si>
  <si>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</si>
  <si>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</si>
  <si>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</si>
  <si>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</si>
  <si>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</si>
  <si>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</si>
  <si>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</si>
  <si>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</si>
  <si>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</si>
  <si>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</si>
  <si>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</si>
  <si>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</si>
  <si>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</si>
  <si>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</si>
  <si>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</si>
  <si>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</si>
  <si>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</si>
  <si>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</si>
  <si>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</si>
  <si>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</si>
  <si>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</si>
  <si>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</si>
  <si>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</si>
  <si>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</si>
  <si>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</si>
  <si>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</si>
  <si>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</si>
  <si>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</si>
  <si>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</si>
  <si>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</si>
  <si>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</si>
  <si>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</si>
  <si>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</si>
  <si>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</si>
  <si>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</si>
  <si>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</si>
  <si>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</si>
  <si>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</si>
  <si>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</si>
  <si>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</si>
  <si>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</si>
  <si>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</si>
  <si>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</si>
  <si>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</si>
  <si>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</si>
  <si>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</si>
  <si>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</si>
  <si>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</si>
  <si>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</si>
  <si>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</si>
  <si>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</si>
  <si>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</si>
  <si>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</si>
  <si>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</si>
  <si>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</si>
  <si>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</si>
  <si>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</si>
  <si>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</si>
  <si>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</si>
  <si>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</si>
  <si>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</si>
  <si>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</si>
  <si>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</si>
  <si>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</si>
  <si>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</si>
  <si>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</si>
  <si>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</si>
  <si>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</si>
  <si>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</si>
  <si>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</si>
  <si>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</si>
  <si>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</si>
  <si>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</si>
  <si>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</si>
  <si>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</si>
  <si>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</si>
  <si>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</si>
  <si>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</si>
  <si>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</si>
  <si>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</si>
  <si>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</si>
  <si>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</si>
  <si>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</si>
  <si>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</si>
  <si>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</si>
  <si>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</si>
  <si>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</si>
  <si>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</si>
  <si>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</si>
  <si>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</si>
  <si>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</si>
  <si>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</si>
  <si>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</si>
  <si>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</si>
  <si>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</si>
  <si>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</si>
  <si>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</si>
  <si>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</si>
  <si>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</si>
  <si>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</si>
  <si>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</si>
  <si>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</si>
  <si>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</si>
  <si>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</si>
  <si>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</si>
  <si>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</si>
  <si>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</si>
  <si>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</si>
  <si>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</si>
  <si>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</si>
  <si>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</si>
  <si>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</si>
  <si>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</si>
  <si>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</si>
  <si>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</si>
  <si>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</si>
  <si>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</si>
  <si>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</si>
  <si>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</si>
  <si>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</si>
  <si>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</si>
  <si>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</si>
  <si>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</si>
  <si>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</si>
  <si>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</si>
  <si>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</si>
  <si>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</si>
  <si>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</si>
  <si>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</si>
  <si>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</si>
  <si>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</si>
  <si>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</si>
  <si>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</si>
  <si>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</si>
  <si>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</si>
  <si>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</si>
  <si>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</si>
  <si>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</si>
  <si>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</si>
  <si>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</si>
  <si>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</si>
  <si>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</si>
  <si>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</si>
  <si>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</si>
  <si>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</si>
  <si>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</si>
  <si>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</si>
  <si>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</si>
  <si>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</si>
  <si>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</si>
  <si>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</si>
  <si>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</si>
  <si>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</si>
  <si>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</si>
  <si>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</si>
  <si>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</si>
  <si>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</si>
  <si>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</si>
  <si>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</si>
  <si>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</si>
  <si>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</si>
  <si>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</si>
  <si>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</si>
  <si>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</si>
  <si>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</si>
  <si>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</si>
  <si>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</si>
  <si>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</si>
  <si>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</si>
  <si>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</si>
  <si>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</si>
  <si>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</si>
  <si>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</si>
  <si>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</si>
  <si>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</si>
  <si>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</si>
  <si>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</si>
  <si>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</si>
  <si>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</si>
  <si>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</si>
  <si>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</si>
  <si>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</si>
  <si>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</si>
  <si>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</si>
  <si>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</si>
  <si>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</si>
  <si>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</si>
  <si>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</si>
  <si>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</si>
  <si>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</si>
  <si>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</si>
  <si>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</si>
  <si>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</si>
  <si>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</si>
  <si>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</si>
  <si>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</si>
  <si>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</si>
  <si>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</si>
  <si>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</si>
  <si>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</si>
  <si>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</si>
  <si>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</si>
  <si>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</si>
  <si>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</si>
  <si>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</si>
  <si>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</si>
  <si>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</si>
  <si>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</si>
  <si>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</si>
  <si>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</si>
  <si>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</si>
  <si>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</si>
  <si>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</si>
  <si>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</si>
  <si>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</si>
  <si>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</si>
  <si>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</si>
  <si>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</si>
  <si>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</si>
  <si>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</si>
  <si>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</si>
  <si>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</si>
  <si>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</si>
  <si>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</si>
  <si>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</si>
  <si>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</si>
  <si>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</si>
  <si>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</si>
  <si>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</si>
  <si>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</si>
  <si>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</si>
  <si>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</si>
  <si>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</si>
  <si>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</si>
  <si>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</si>
  <si>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</si>
  <si>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</si>
  <si>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</si>
  <si>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</si>
  <si>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</si>
  <si>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</si>
  <si>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</si>
  <si>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</si>
  <si>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</si>
  <si>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</si>
  <si>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</si>
  <si>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</si>
  <si>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</si>
  <si>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</si>
  <si>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</si>
  <si>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</si>
  <si>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</si>
  <si>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</si>
  <si>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</si>
  <si>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</si>
  <si>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</si>
  <si>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</si>
  <si>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</si>
  <si>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</si>
  <si>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</si>
  <si>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</si>
  <si>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</si>
  <si>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</si>
  <si>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</si>
  <si>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</si>
  <si>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</si>
  <si>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</si>
  <si>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</si>
  <si>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</si>
  <si>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</si>
  <si>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</si>
  <si>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</si>
  <si>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</si>
  <si>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</si>
  <si>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</si>
  <si>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</si>
  <si>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</si>
  <si>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</si>
  <si>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</si>
  <si>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</si>
  <si>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</si>
  <si>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</si>
  <si>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</si>
  <si>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</si>
  <si>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</si>
  <si>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</si>
  <si>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</si>
  <si>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</si>
  <si>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</si>
  <si>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</si>
  <si>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</si>
  <si>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</si>
  <si>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</si>
  <si>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</si>
  <si>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</si>
  <si>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</si>
  <si>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</si>
  <si>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</si>
  <si>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</si>
  <si>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</si>
  <si>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</si>
  <si>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</si>
  <si>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</si>
  <si>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</si>
  <si>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</si>
  <si>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</si>
  <si>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</si>
  <si>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</si>
  <si>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</si>
  <si>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</si>
  <si>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</si>
  <si>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</si>
  <si>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</si>
  <si>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</si>
  <si>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</si>
  <si>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</si>
  <si>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</si>
  <si>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</si>
  <si>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</si>
  <si>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</si>
  <si>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</si>
  <si>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</si>
  <si>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</si>
  <si>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</si>
  <si>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</si>
  <si>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</si>
  <si>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</si>
  <si>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</si>
  <si>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</si>
  <si>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</si>
  <si>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</si>
  <si>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</si>
  <si>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</si>
  <si>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</si>
  <si>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</si>
  <si>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</si>
  <si>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</si>
  <si>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</si>
  <si>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</si>
  <si>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</si>
  <si>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</si>
  <si>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</si>
  <si>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</si>
  <si>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</si>
  <si>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</si>
  <si>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</si>
  <si>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</si>
  <si>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</si>
  <si>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</si>
  <si>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</si>
  <si>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</si>
  <si>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</si>
  <si>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</si>
  <si>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</si>
  <si>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</si>
  <si>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</si>
  <si>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</si>
  <si>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</si>
  <si>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</si>
  <si>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</si>
  <si>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</si>
  <si>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</si>
  <si>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</si>
  <si>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</si>
  <si>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</si>
  <si>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</si>
  <si>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</si>
  <si>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</si>
  <si>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</si>
  <si>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</si>
  <si>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</si>
  <si>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</si>
  <si>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</si>
  <si>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</si>
  <si>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</si>
  <si>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</si>
  <si>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</si>
  <si>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</si>
  <si>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</si>
  <si>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</si>
  <si>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</si>
  <si>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</si>
  <si>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</si>
  <si>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</si>
  <si>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</si>
  <si>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</si>
  <si>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</si>
  <si>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</si>
  <si>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</si>
  <si>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</si>
  <si>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</si>
  <si>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</si>
  <si>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</si>
  <si>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</si>
  <si>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</si>
  <si>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</si>
  <si>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</si>
  <si>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</si>
  <si>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</si>
  <si>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</si>
  <si>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</si>
  <si>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</si>
  <si>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</si>
  <si>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</si>
  <si>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</si>
  <si>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</si>
  <si>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</si>
  <si>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</si>
  <si>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</si>
  <si>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</si>
  <si>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</si>
  <si>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</si>
  <si>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</si>
  <si>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</si>
  <si>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</si>
  <si>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</si>
  <si>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</si>
  <si>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</si>
  <si>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</si>
  <si>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</si>
  <si>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</si>
  <si>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</si>
  <si>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</si>
  <si>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</si>
  <si>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</si>
  <si>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</si>
  <si>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</si>
  <si>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</si>
  <si>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</si>
  <si>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</si>
  <si>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</si>
  <si>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</si>
  <si>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</si>
  <si>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</si>
  <si>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</si>
  <si>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</si>
  <si>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</si>
  <si>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</si>
  <si>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</si>
  <si>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</si>
  <si>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</si>
  <si>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</si>
  <si>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</si>
  <si>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</si>
  <si>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</si>
  <si>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</si>
  <si>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</si>
  <si>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</si>
  <si>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</si>
  <si>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</si>
  <si>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</si>
  <si>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</si>
  <si>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</si>
  <si>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</si>
  <si>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</si>
  <si>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</si>
  <si>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</si>
  <si>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</si>
  <si>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</si>
  <si>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</si>
  <si>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</si>
  <si>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</si>
  <si>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</si>
  <si>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</si>
  <si>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</si>
  <si>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</si>
  <si>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</si>
  <si>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</si>
  <si>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</si>
  <si>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</si>
  <si>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</si>
  <si>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</si>
  <si>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</si>
  <si>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</si>
  <si>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</si>
  <si>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</si>
  <si>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</si>
  <si>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</si>
  <si>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</si>
  <si>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</si>
  <si>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</si>
  <si>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</si>
  <si>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</si>
  <si>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</si>
  <si>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</si>
  <si>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</si>
  <si>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</si>
  <si>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</si>
  <si>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</si>
  <si>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</si>
  <si>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</si>
  <si>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</si>
  <si>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</si>
  <si>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</si>
  <si>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</si>
  <si>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</si>
  <si>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</si>
  <si>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</si>
  <si>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</si>
  <si>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</si>
  <si>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</si>
  <si>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</si>
  <si>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</si>
  <si>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</si>
  <si>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</si>
  <si>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</si>
  <si>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</si>
  <si>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</si>
  <si>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</si>
  <si>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</si>
  <si>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</si>
  <si>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</si>
  <si>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</si>
  <si>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</si>
  <si>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</si>
  <si>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</si>
  <si>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</si>
  <si>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</si>
  <si>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</si>
  <si>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</si>
  <si>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</si>
  <si>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</si>
  <si>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</si>
  <si>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</si>
  <si>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</si>
  <si>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</si>
  <si>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</si>
  <si>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</si>
  <si>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</si>
  <si>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</si>
  <si>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</si>
  <si>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</si>
  <si>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</si>
  <si>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</si>
  <si>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</si>
  <si>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</si>
  <si>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</si>
  <si>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</si>
  <si>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</si>
  <si>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</si>
  <si>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</si>
  <si>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</si>
  <si>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</si>
  <si>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</si>
  <si>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</si>
  <si>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</si>
  <si>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</si>
  <si>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</si>
  <si>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</si>
  <si>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</si>
  <si>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</si>
  <si>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</si>
  <si>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</si>
  <si>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</si>
  <si>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</si>
  <si>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</si>
  <si>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</si>
  <si>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</si>
  <si>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</si>
  <si>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</si>
  <si>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</si>
  <si>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</si>
  <si>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</si>
  <si>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</si>
  <si>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</si>
  <si>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</si>
  <si>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</si>
  <si>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</si>
  <si>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</si>
  <si>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</si>
  <si>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</si>
  <si>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</si>
  <si>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</si>
  <si>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</si>
  <si>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</si>
  <si>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</si>
  <si>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</si>
  <si>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</si>
  <si>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</si>
  <si>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</si>
  <si>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</si>
  <si>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</si>
  <si>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</si>
  <si>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</si>
  <si>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</si>
  <si>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</si>
  <si>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</si>
  <si>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</si>
  <si>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</si>
  <si>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</si>
  <si>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</si>
  <si>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</si>
  <si>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</si>
  <si>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</si>
  <si>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</si>
  <si>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</si>
  <si>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</si>
  <si>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</si>
  <si>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</si>
  <si>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</si>
  <si>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</si>
  <si>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</si>
  <si>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</si>
  <si>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</si>
  <si>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</si>
  <si>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</si>
  <si>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</si>
  <si>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</si>
  <si>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</si>
  <si>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</si>
  <si>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</si>
  <si>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</si>
  <si>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</si>
  <si>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</si>
  <si>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</si>
  <si>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</si>
  <si>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</si>
  <si>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</si>
  <si>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</si>
  <si>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</si>
  <si>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</si>
  <si>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</si>
  <si>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</si>
  <si>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</si>
  <si>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</si>
  <si>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</si>
  <si>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</si>
  <si>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</si>
  <si>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</si>
  <si>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</si>
  <si>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</si>
  <si>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</si>
  <si>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</si>
  <si>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</si>
  <si>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</si>
  <si>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</si>
  <si>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</si>
  <si>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</si>
  <si>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</si>
  <si>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</si>
  <si>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</si>
  <si>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</si>
  <si>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</si>
  <si>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</si>
  <si>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</si>
  <si>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</si>
  <si>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</si>
  <si>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</si>
  <si>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</si>
  <si>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</si>
  <si>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</si>
  <si>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</si>
  <si>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</si>
  <si>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</si>
  <si>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</si>
  <si>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</si>
  <si>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</si>
  <si>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</si>
  <si>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</si>
  <si>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</si>
  <si>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</si>
  <si>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</si>
  <si>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</si>
  <si>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</si>
  <si>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</si>
  <si>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</si>
  <si>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</si>
  <si>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</si>
  <si>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</si>
  <si>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</si>
  <si>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</si>
  <si>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</si>
  <si>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</si>
  <si>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</si>
  <si>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</si>
  <si>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</si>
  <si>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</si>
  <si>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</si>
  <si>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</si>
  <si>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</si>
  <si>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</si>
  <si>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</si>
  <si>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</si>
  <si>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</si>
  <si>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</si>
  <si>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</si>
  <si>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</si>
  <si>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</si>
  <si>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</si>
  <si>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</si>
  <si>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</si>
  <si>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</si>
  <si>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</si>
  <si>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</si>
  <si>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</si>
  <si>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</si>
  <si>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</si>
  <si>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</si>
  <si>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</si>
  <si>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</si>
  <si>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</si>
  <si>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</si>
  <si>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</si>
  <si>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</si>
  <si>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</si>
  <si>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</si>
  <si>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</si>
  <si>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</si>
  <si>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</si>
  <si>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</si>
  <si>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</si>
  <si>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</si>
  <si>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</si>
  <si>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</si>
  <si>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</si>
  <si>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</si>
  <si>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</si>
  <si>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</si>
  <si>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</si>
  <si>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</si>
  <si>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</si>
  <si>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</si>
  <si>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</si>
  <si>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</si>
  <si>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</si>
  <si>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</si>
  <si>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</si>
  <si>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</si>
  <si>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</si>
  <si>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</si>
  <si>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</si>
  <si>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</si>
  <si>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</si>
  <si>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</si>
  <si>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</si>
  <si>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</si>
  <si>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</si>
  <si>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</si>
  <si>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</si>
  <si>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</si>
  <si>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</si>
  <si>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</si>
  <si>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</si>
  <si>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</si>
  <si>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</si>
  <si>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</si>
  <si>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</si>
  <si>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</si>
  <si>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</si>
  <si>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</si>
  <si>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</si>
  <si>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</si>
  <si>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</si>
  <si>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</si>
  <si>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</si>
  <si>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</si>
  <si>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</si>
  <si>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</si>
  <si>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</si>
  <si>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</si>
  <si>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</si>
  <si>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</si>
  <si>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</si>
  <si>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</si>
  <si>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</si>
  <si>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</si>
  <si>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</si>
  <si>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</si>
  <si>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</si>
  <si>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</si>
  <si>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</si>
  <si>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</si>
  <si>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</si>
  <si>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</si>
  <si>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</si>
  <si>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</si>
  <si>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</si>
  <si>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</si>
  <si>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</si>
  <si>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</si>
  <si>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</si>
  <si>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</si>
  <si>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</si>
  <si>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</si>
  <si>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</si>
  <si>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</si>
  <si>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</si>
  <si>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</si>
  <si>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</si>
  <si>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</si>
  <si>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</si>
  <si>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</si>
  <si>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</si>
  <si>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</si>
  <si>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</si>
  <si>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</si>
  <si>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</si>
  <si>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</si>
  <si>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</si>
  <si>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</si>
  <si>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</si>
  <si>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</si>
  <si>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</si>
  <si>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</si>
  <si>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</si>
  <si>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</si>
  <si>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</si>
  <si>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</si>
  <si>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</si>
  <si>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</si>
  <si>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</si>
  <si>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</si>
  <si>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</si>
  <si>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</si>
  <si>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</si>
  <si>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</si>
  <si>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</si>
  <si>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</si>
  <si>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</si>
  <si>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</si>
  <si>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</si>
  <si>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</si>
  <si>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</si>
  <si>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</si>
  <si>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</si>
  <si>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</si>
  <si>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</si>
  <si>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</si>
  <si>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</si>
  <si>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</si>
  <si>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</si>
  <si>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</si>
  <si>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</si>
  <si>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</si>
  <si>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</si>
  <si>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</si>
  <si>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</si>
  <si>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</si>
  <si>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</si>
  <si>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</si>
  <si>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</si>
  <si>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</si>
  <si>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</si>
  <si>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</si>
  <si>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</si>
  <si>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</si>
  <si>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</si>
  <si>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</si>
  <si>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</si>
  <si>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</si>
  <si>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</si>
  <si>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</si>
  <si>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</si>
  <si>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</si>
  <si>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</si>
  <si>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</si>
  <si>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</si>
  <si>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</si>
  <si>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</si>
  <si>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</si>
  <si>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</si>
  <si>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</si>
  <si>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</si>
  <si>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</si>
  <si>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</si>
  <si>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</si>
  <si>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</si>
  <si>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</si>
  <si>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</si>
  <si>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</si>
  <si>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</si>
  <si>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</si>
  <si>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</si>
  <si>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</si>
  <si>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</si>
  <si>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</si>
  <si>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</si>
  <si>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</si>
  <si>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</si>
  <si>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</si>
  <si>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</si>
  <si>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</si>
  <si>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</si>
  <si>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</si>
  <si>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</si>
  <si>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</si>
  <si>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</si>
  <si>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</si>
  <si>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</si>
  <si>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</si>
  <si>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</si>
  <si>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</si>
  <si>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</si>
  <si>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</si>
  <si>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</si>
  <si>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</si>
  <si>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</si>
  <si>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</si>
  <si>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</si>
  <si>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</si>
  <si>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</si>
  <si>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</si>
  <si>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</si>
  <si>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</si>
  <si>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</si>
  <si>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</si>
  <si>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</si>
  <si>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</si>
  <si>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</si>
  <si>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</si>
  <si>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</si>
  <si>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</si>
  <si>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</si>
  <si>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</si>
  <si>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</si>
  <si>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</si>
  <si>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</si>
  <si>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</si>
  <si>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</si>
  <si>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</si>
  <si>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</si>
  <si>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</si>
  <si>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</si>
  <si>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</si>
  <si>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</si>
  <si>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</si>
  <si>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</si>
  <si>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</si>
  <si>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</si>
  <si>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</si>
  <si>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</si>
  <si>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</si>
  <si>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</si>
  <si>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</si>
  <si>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</si>
  <si>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</si>
  <si>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</si>
  <si>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</si>
  <si>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</si>
  <si>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</si>
  <si>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</si>
  <si>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</si>
  <si>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</si>
  <si>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</si>
  <si>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</si>
  <si>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</si>
  <si>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</si>
  <si>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</si>
  <si>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</si>
  <si>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</si>
  <si>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</si>
  <si>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</si>
  <si>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</si>
  <si>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</si>
  <si>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</si>
  <si>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</si>
  <si>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</si>
  <si>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</si>
  <si>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</si>
  <si>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</si>
  <si>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</si>
  <si>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</si>
  <si>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</si>
  <si>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</si>
  <si>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</si>
  <si>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</si>
  <si>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</si>
  <si>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</si>
  <si>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</si>
  <si>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</si>
  <si>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</si>
  <si>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</si>
  <si>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</si>
  <si>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</si>
  <si>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</si>
  <si>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</si>
  <si>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</si>
  <si>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</si>
  <si>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</si>
  <si>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</si>
  <si>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</si>
  <si>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</si>
  <si>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</si>
  <si>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</si>
  <si>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</si>
  <si>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</si>
  <si>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</si>
  <si>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</si>
  <si>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</si>
  <si>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</si>
  <si>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</si>
  <si>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</si>
  <si>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</si>
  <si>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</si>
  <si>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</si>
  <si>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</si>
  <si>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</si>
  <si>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</si>
  <si>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</si>
  <si>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</si>
  <si>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</si>
  <si>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</si>
  <si>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</si>
  <si>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</si>
  <si>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</si>
  <si>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</si>
  <si>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</si>
  <si>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</si>
  <si>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</si>
  <si>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</si>
  <si>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</si>
  <si>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</si>
  <si>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</si>
  <si>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</si>
  <si>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</si>
  <si>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</si>
  <si>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</si>
  <si>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</si>
  <si>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</si>
  <si>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</si>
  <si>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</si>
  <si>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</si>
  <si>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</si>
  <si>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</si>
  <si>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</si>
  <si>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</si>
  <si>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</si>
  <si>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</si>
  <si>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</si>
  <si>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</si>
  <si>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</si>
  <si>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</si>
  <si>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</si>
  <si>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</si>
  <si>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</si>
  <si>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</si>
  <si>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</si>
  <si>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</si>
  <si>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</si>
  <si>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</si>
  <si>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</si>
  <si>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</si>
  <si>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</si>
  <si>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</si>
  <si>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</si>
  <si>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</si>
  <si>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</si>
  <si>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</si>
  <si>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</si>
  <si>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</si>
  <si>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</si>
  <si>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</si>
  <si>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</si>
  <si>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</si>
  <si>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</si>
  <si>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</si>
  <si>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</si>
  <si>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</si>
  <si>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</si>
  <si>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</si>
  <si>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</si>
  <si>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</si>
  <si>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</si>
  <si>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</si>
  <si>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</si>
  <si>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</si>
  <si>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</si>
  <si>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</si>
  <si>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</si>
  <si>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</si>
  <si>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</si>
  <si>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</si>
  <si>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</si>
  <si>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</si>
  <si>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</si>
  <si>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</si>
  <si>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</si>
  <si>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</si>
  <si>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</si>
  <si>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</si>
  <si>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</si>
  <si>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</si>
  <si>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</si>
  <si>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</si>
  <si>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</si>
  <si>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</si>
  <si>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</si>
  <si>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</si>
  <si>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</si>
  <si>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</si>
  <si>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</si>
  <si>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</si>
  <si>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</si>
  <si>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</si>
  <si>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</si>
  <si>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</si>
  <si>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</si>
  <si>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</si>
  <si>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</si>
  <si>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</si>
  <si>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</si>
  <si>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</si>
  <si>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</si>
  <si>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</si>
  <si>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</si>
  <si>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</si>
  <si>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</si>
  <si>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</si>
  <si>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</si>
  <si>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</si>
  <si>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</si>
  <si>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</si>
  <si>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</si>
  <si>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</si>
  <si>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</si>
  <si>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</si>
  <si>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</si>
  <si>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</si>
  <si>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</si>
  <si>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</si>
  <si>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</si>
  <si>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</si>
  <si>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</si>
  <si>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</si>
  <si>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</si>
  <si>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</si>
  <si>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</si>
  <si>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</si>
  <si>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</si>
  <si>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</si>
  <si>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</si>
  <si>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</si>
  <si>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</si>
  <si>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</si>
  <si>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</si>
  <si>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</si>
  <si>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</si>
  <si>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</si>
  <si>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</si>
  <si>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</si>
  <si>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</si>
  <si>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</si>
  <si>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</si>
  <si>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</si>
  <si>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</si>
  <si>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</si>
  <si>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</si>
  <si>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</si>
  <si>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</si>
  <si>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</si>
  <si>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</si>
  <si>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</si>
  <si>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</si>
  <si>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</si>
  <si>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</si>
  <si>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</si>
  <si>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</si>
  <si>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</si>
  <si>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</si>
  <si>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</si>
  <si>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</si>
  <si>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</si>
  <si>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</si>
  <si>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</si>
  <si>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</si>
  <si>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</si>
  <si>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</si>
  <si>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</si>
  <si>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</si>
  <si>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</si>
  <si>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</si>
  <si>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</si>
  <si>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</si>
  <si>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</si>
  <si>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</si>
  <si>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</si>
  <si>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</si>
  <si>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</si>
  <si>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</si>
  <si>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</si>
  <si>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</si>
  <si>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</si>
  <si>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</si>
  <si>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</si>
  <si>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</si>
  <si>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</si>
  <si>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</si>
  <si>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</si>
  <si>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</si>
  <si>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</si>
  <si>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</si>
  <si>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</si>
  <si>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</si>
  <si>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</si>
  <si>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</si>
  <si>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</si>
  <si>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</si>
  <si>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</si>
  <si>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</si>
  <si>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</si>
  <si>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</si>
  <si>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</si>
  <si>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</si>
  <si>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</si>
  <si>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</si>
  <si>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</si>
  <si>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</si>
  <si>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</si>
  <si>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</si>
  <si>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</si>
  <si>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</si>
  <si>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</si>
  <si>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</si>
  <si>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</si>
  <si>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</si>
  <si>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</si>
  <si>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</si>
  <si>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</si>
  <si>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</si>
  <si>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</si>
  <si>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</si>
  <si>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</si>
  <si>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</si>
  <si>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</si>
  <si>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</si>
  <si>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</si>
  <si>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</si>
  <si>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</si>
  <si>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</si>
  <si>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</si>
  <si>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</si>
  <si>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</si>
  <si>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</si>
  <si>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</si>
  <si>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</si>
  <si>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</si>
  <si>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</si>
  <si>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</si>
  <si>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</si>
  <si>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</si>
  <si>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</si>
  <si>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</si>
  <si>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</si>
  <si>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</si>
  <si>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</si>
  <si>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</si>
  <si>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</si>
  <si>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</si>
  <si>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</si>
  <si>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</si>
  <si>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</si>
  <si>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</si>
  <si>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</si>
  <si>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</si>
  <si>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</si>
  <si>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</si>
  <si>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</si>
  <si>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</si>
  <si>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</si>
  <si>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</si>
  <si>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</si>
  <si>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</si>
  <si>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</si>
  <si>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</si>
  <si>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</si>
  <si>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</si>
  <si>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</si>
  <si>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</si>
  <si>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</si>
  <si>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</si>
  <si>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</si>
  <si>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</si>
  <si>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</si>
  <si>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</si>
  <si>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</si>
  <si>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</si>
  <si>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</si>
  <si>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</si>
  <si>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</si>
  <si>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</si>
  <si>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</si>
  <si>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</si>
  <si>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</si>
  <si>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</si>
  <si>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</si>
  <si>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</si>
  <si>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</si>
  <si>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</si>
  <si>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</si>
  <si>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</si>
  <si>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</si>
  <si>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</si>
  <si>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</si>
  <si>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</si>
  <si>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</si>
  <si>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</si>
  <si>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</si>
  <si>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</si>
  <si>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</si>
  <si>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</si>
  <si>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</si>
  <si>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</si>
  <si>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</si>
  <si>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</si>
  <si>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</si>
  <si>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</si>
  <si>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</si>
  <si>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</si>
  <si>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</si>
  <si>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</si>
  <si>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</si>
  <si>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</si>
  <si>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</si>
  <si>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</si>
  <si>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</si>
  <si>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</si>
  <si>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</si>
  <si>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</si>
  <si>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</si>
  <si>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</si>
  <si>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</si>
  <si>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</si>
  <si>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</si>
  <si>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</si>
  <si>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</si>
  <si>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</si>
  <si>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</si>
  <si>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</si>
  <si>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</si>
  <si>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</si>
  <si>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</si>
  <si>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</si>
  <si>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</si>
  <si>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</si>
  <si>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</si>
  <si>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</si>
  <si>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</si>
  <si>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</si>
  <si>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</si>
  <si>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</si>
  <si>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</si>
  <si>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</si>
  <si>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</si>
  <si>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</si>
  <si>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</si>
  <si>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</si>
  <si>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</si>
  <si>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</si>
  <si>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</si>
  <si>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</si>
  <si>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</si>
  <si>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</si>
  <si>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</si>
  <si>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</si>
  <si>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</si>
  <si>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</si>
  <si>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</si>
  <si>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</si>
  <si>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</si>
  <si>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</si>
  <si>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</si>
  <si>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</si>
  <si>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</si>
  <si>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</si>
  <si>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</si>
  <si>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</si>
  <si>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</si>
  <si>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</si>
  <si>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</si>
  <si>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</si>
  <si>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</si>
  <si>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</si>
  <si>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</si>
  <si>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</si>
  <si>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</si>
  <si>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</si>
  <si>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</si>
  <si>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</si>
  <si>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</si>
  <si>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</si>
  <si>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</si>
  <si>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</si>
  <si>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</si>
  <si>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</si>
  <si>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</si>
  <si>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</si>
  <si>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</si>
  <si>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</si>
  <si>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</si>
  <si>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</si>
  <si>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</si>
  <si>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</si>
  <si>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</si>
  <si>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</si>
  <si>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</si>
  <si>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</si>
  <si>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</si>
  <si>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</si>
  <si>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</si>
  <si>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</si>
  <si>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</si>
  <si>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</si>
  <si>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</si>
  <si>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</si>
  <si>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</si>
  <si>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</si>
  <si>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</si>
  <si>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</si>
  <si>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</si>
  <si>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</si>
  <si>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</si>
  <si>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</si>
  <si>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</si>
  <si>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</si>
  <si>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</si>
  <si>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</si>
  <si>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</si>
  <si>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</si>
  <si>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</si>
  <si>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</si>
  <si>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</si>
  <si>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</si>
  <si>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</si>
  <si>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</si>
  <si>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</si>
  <si>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</si>
  <si>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</si>
  <si>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</si>
  <si>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</si>
  <si>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</si>
  <si>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</si>
  <si>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</si>
  <si>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</si>
  <si>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</si>
  <si>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</si>
  <si>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</si>
  <si>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</si>
  <si>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</si>
  <si>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</si>
  <si>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</si>
  <si>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</si>
  <si>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</si>
  <si>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</si>
  <si>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</si>
  <si>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</si>
  <si>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</si>
  <si>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</si>
  <si>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</si>
  <si>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</si>
  <si>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</si>
  <si>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</si>
  <si>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</si>
  <si>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</si>
  <si>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</si>
  <si>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</si>
  <si>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</si>
  <si>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</si>
  <si>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</si>
  <si>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</si>
  <si>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</si>
  <si>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</si>
  <si>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</si>
  <si>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</si>
  <si>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</si>
  <si>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</si>
  <si>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</si>
  <si>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</si>
  <si>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</si>
  <si>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</si>
  <si>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</si>
  <si>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</si>
  <si>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</si>
  <si>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</si>
  <si>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</si>
  <si>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</si>
  <si>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</si>
  <si>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</si>
  <si>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</si>
  <si>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</si>
  <si>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</si>
  <si>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</si>
  <si>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</si>
  <si>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</si>
  <si>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</si>
  <si>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</si>
  <si>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</si>
  <si>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</si>
  <si>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</si>
  <si>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</si>
  <si>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</si>
  <si>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</si>
  <si>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</si>
  <si>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</si>
  <si>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</si>
  <si>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</si>
  <si>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</si>
  <si>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</si>
  <si>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</si>
  <si>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</si>
  <si>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</si>
  <si>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</si>
  <si>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</si>
  <si>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</si>
  <si>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</si>
  <si>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</si>
  <si>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</si>
  <si>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</si>
  <si>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</si>
  <si>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</si>
  <si>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</si>
  <si>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</si>
  <si>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</si>
  <si>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</si>
  <si>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</si>
  <si>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</si>
  <si>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</si>
  <si>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</si>
  <si>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</si>
  <si>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</si>
  <si>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</si>
  <si>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</si>
  <si>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</si>
  <si>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</si>
  <si>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</si>
  <si>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</si>
  <si>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</si>
  <si>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</si>
  <si>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</si>
  <si>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</si>
  <si>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</si>
  <si>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</si>
  <si>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</si>
  <si>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</si>
  <si>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</si>
  <si>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</si>
  <si>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</si>
  <si>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</si>
  <si>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</si>
  <si>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</si>
  <si>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</si>
  <si>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</si>
  <si>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</si>
  <si>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</si>
  <si>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</si>
  <si>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</si>
  <si>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</si>
  <si>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</si>
  <si>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</si>
  <si>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</si>
  <si>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</si>
  <si>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</si>
  <si>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</si>
  <si>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</si>
  <si>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</si>
  <si>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</si>
  <si>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</si>
  <si>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</si>
  <si>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</si>
  <si>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</si>
  <si>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</si>
  <si>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</si>
  <si>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</si>
  <si>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</si>
  <si>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</si>
  <si>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</si>
  <si>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</si>
  <si>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</si>
  <si>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</si>
  <si>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</si>
  <si>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</si>
  <si>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</si>
  <si>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</si>
  <si>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</si>
  <si>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</si>
  <si>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</si>
  <si>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</si>
  <si>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</si>
  <si>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</si>
  <si>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</si>
  <si>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</si>
  <si>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</si>
  <si>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</si>
  <si>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</si>
  <si>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</si>
  <si>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</si>
  <si>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</si>
  <si>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</si>
  <si>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</si>
  <si>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</si>
  <si>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</si>
  <si>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</si>
  <si>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</si>
  <si>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</si>
  <si>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</si>
  <si>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</si>
  <si>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</si>
  <si>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</si>
  <si>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</si>
  <si>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</si>
  <si>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</si>
  <si>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</si>
  <si>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</si>
  <si>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</si>
  <si>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</si>
  <si>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</si>
  <si>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</si>
  <si>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</si>
  <si>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</si>
  <si>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</si>
  <si>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</si>
  <si>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</si>
  <si>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</si>
  <si>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</si>
  <si>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</si>
  <si>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</si>
  <si>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</si>
  <si>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</si>
  <si>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</si>
  <si>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</si>
  <si>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</si>
  <si>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</si>
  <si>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</si>
  <si>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</si>
  <si>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</si>
  <si>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</si>
  <si>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</si>
  <si>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</si>
  <si>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</si>
  <si>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</si>
  <si>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</si>
  <si>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</si>
  <si>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</si>
  <si>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</si>
  <si>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</si>
  <si>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</si>
  <si>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</si>
  <si>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</si>
  <si>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</si>
  <si>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</si>
  <si>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</si>
  <si>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</si>
  <si>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</si>
  <si>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</si>
  <si>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</si>
  <si>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</si>
  <si>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</si>
  <si>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</si>
  <si>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</si>
  <si>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</si>
  <si>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</si>
  <si>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</si>
  <si>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</si>
  <si>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</si>
  <si>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</si>
  <si>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</si>
  <si>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</si>
  <si>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</si>
  <si>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</si>
  <si>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</si>
  <si>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</si>
  <si>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</si>
  <si>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</si>
  <si>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</si>
  <si>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</si>
  <si>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</si>
  <si>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</si>
  <si>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</si>
  <si>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</si>
  <si>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</si>
  <si>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</si>
  <si>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</si>
  <si>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</si>
  <si>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</si>
  <si>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</si>
  <si>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</si>
  <si>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</si>
  <si>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</si>
  <si>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</si>
  <si>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</si>
  <si>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</si>
  <si>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</si>
  <si>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</si>
  <si>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</si>
  <si>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</si>
  <si>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</si>
  <si>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</si>
  <si>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</si>
  <si>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</si>
  <si>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</si>
  <si>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</si>
  <si>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</si>
  <si>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</si>
  <si>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</si>
  <si>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</si>
  <si>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</si>
  <si>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</si>
  <si>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</si>
  <si>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</si>
  <si>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</si>
  <si>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</si>
  <si>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</si>
  <si>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</si>
  <si>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</si>
  <si>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</si>
  <si>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</si>
  <si>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</si>
  <si>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</si>
  <si>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</si>
  <si>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</si>
  <si>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</si>
  <si>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</si>
  <si>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</si>
  <si>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</si>
  <si>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</si>
  <si>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</si>
  <si>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</si>
  <si>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</si>
  <si>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</si>
  <si>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</si>
  <si>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</si>
  <si>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</si>
  <si>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</si>
  <si>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</si>
  <si>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</si>
  <si>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</si>
  <si>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</si>
  <si>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</si>
  <si>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</si>
  <si>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</si>
  <si>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</si>
  <si>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</si>
  <si>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</si>
  <si>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</si>
  <si>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</si>
  <si>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</si>
  <si>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</si>
  <si>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</si>
  <si>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</si>
  <si>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</si>
  <si>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</si>
  <si>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</si>
  <si>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</si>
  <si>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</si>
  <si>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</si>
  <si>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</si>
  <si>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</si>
  <si>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</si>
  <si>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</si>
  <si>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</si>
  <si>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</si>
  <si>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</si>
  <si>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</si>
  <si>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</si>
  <si>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</si>
  <si>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</si>
  <si>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</si>
  <si>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</si>
  <si>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</si>
  <si>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</si>
  <si>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</si>
  <si>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</si>
  <si>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</si>
  <si>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</si>
  <si>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</si>
  <si>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</si>
  <si>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</si>
  <si>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</si>
  <si>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</si>
  <si>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</si>
  <si>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</si>
  <si>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</si>
  <si>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</si>
  <si>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</si>
  <si>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</si>
  <si>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</si>
  <si>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</si>
  <si>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</si>
  <si>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</si>
  <si>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</si>
  <si>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</si>
  <si>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</si>
  <si>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</si>
  <si>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</si>
  <si>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</si>
  <si>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</si>
  <si>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</si>
  <si>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</si>
  <si>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</si>
  <si>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</si>
  <si>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</si>
  <si>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</si>
  <si>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</si>
  <si>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</si>
  <si>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</si>
  <si>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</si>
  <si>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</si>
  <si>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</si>
  <si>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</si>
  <si>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</si>
  <si>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</si>
  <si>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</si>
  <si>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</si>
  <si>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</si>
  <si>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</si>
  <si>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</si>
  <si>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</si>
  <si>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</si>
  <si>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</si>
  <si>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</si>
  <si>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</si>
  <si>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</si>
  <si>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</si>
  <si>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</si>
  <si>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</si>
  <si>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</si>
  <si>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</si>
  <si>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</si>
  <si>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</si>
  <si>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</si>
  <si>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</si>
  <si>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</si>
  <si>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</si>
  <si>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</si>
  <si>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</si>
  <si>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</si>
  <si>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</si>
  <si>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</si>
  <si>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</si>
  <si>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</si>
  <si>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</si>
  <si>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</si>
  <si>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</si>
  <si>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</si>
  <si>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</si>
  <si>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</si>
  <si>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</si>
  <si>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</si>
  <si>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</si>
  <si>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</si>
  <si>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</si>
  <si>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</si>
  <si>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</si>
  <si>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</si>
  <si>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</si>
  <si>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</si>
  <si>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</si>
  <si>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</si>
  <si>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</si>
  <si>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</si>
  <si>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</si>
  <si>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</si>
  <si>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</si>
  <si>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</si>
  <si>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</si>
  <si>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</si>
  <si>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</si>
  <si>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</si>
  <si>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</si>
  <si>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</si>
  <si>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</si>
  <si>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</si>
  <si>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</si>
  <si>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</si>
  <si>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</si>
  <si>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</si>
  <si>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</si>
  <si>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</si>
  <si>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</si>
  <si>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</si>
  <si>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</si>
  <si>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</si>
  <si>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</si>
  <si>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</si>
  <si>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</si>
  <si>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</si>
  <si>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</si>
  <si>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</si>
  <si>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</si>
  <si>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</si>
  <si>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</si>
  <si>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</si>
  <si>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</si>
  <si>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</si>
  <si>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</si>
  <si>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</si>
  <si>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</si>
  <si>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</si>
  <si>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</si>
  <si>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</si>
  <si>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</si>
  <si>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</si>
  <si>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</si>
  <si>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</si>
  <si>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</si>
  <si>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</si>
  <si>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</si>
  <si>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</si>
  <si>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</si>
  <si>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</si>
  <si>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</si>
  <si>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</si>
  <si>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</si>
  <si>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</si>
  <si>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</si>
  <si>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</si>
  <si>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</si>
  <si>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</si>
  <si>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</si>
  <si>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</si>
  <si>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</si>
  <si>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</si>
  <si>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</si>
  <si>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</si>
  <si>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</si>
  <si>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</si>
  <si>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</si>
  <si>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</si>
  <si>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</si>
  <si>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</si>
  <si>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</si>
  <si>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</si>
  <si>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</si>
  <si>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</si>
  <si>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</si>
  <si>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</si>
  <si>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</si>
  <si>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</si>
  <si>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</si>
  <si>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</si>
  <si>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</si>
  <si>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</si>
  <si>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</si>
  <si>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</si>
  <si>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</si>
  <si>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</si>
  <si>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</si>
  <si>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</si>
  <si>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</si>
  <si>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</si>
  <si>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</si>
  <si>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</si>
  <si>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</si>
  <si>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</si>
  <si>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</si>
  <si>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</si>
  <si>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</si>
  <si>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</si>
  <si>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</si>
  <si>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</si>
  <si>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</si>
  <si>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</si>
  <si>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</si>
  <si>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</si>
  <si>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</si>
  <si>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</si>
  <si>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</si>
  <si>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</si>
  <si>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</si>
  <si>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</si>
  <si>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</si>
  <si>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</si>
  <si>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</si>
  <si>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</si>
  <si>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</si>
  <si>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</si>
  <si>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</si>
  <si>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</si>
  <si>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</si>
  <si>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</si>
  <si>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</si>
  <si>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</si>
  <si>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</si>
  <si>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</si>
  <si>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</si>
  <si>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</si>
  <si>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</si>
  <si>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</si>
  <si>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</si>
  <si>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</si>
  <si>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</si>
  <si>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</si>
  <si>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</si>
  <si>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</si>
  <si>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</si>
  <si>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</si>
  <si>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</si>
  <si>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</si>
  <si>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</si>
  <si>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</si>
  <si>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</si>
  <si>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</si>
  <si>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</si>
  <si>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</si>
  <si>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</si>
  <si>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</si>
  <si>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</si>
  <si>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</si>
  <si>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</si>
  <si>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</si>
  <si>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</si>
  <si>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</si>
  <si>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</si>
  <si>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</si>
  <si>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</si>
  <si>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</si>
  <si>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</si>
  <si>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</si>
  <si>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</si>
  <si>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</si>
  <si>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</si>
  <si>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</si>
  <si>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</si>
  <si>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</si>
  <si>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</si>
  <si>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</si>
  <si>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</si>
  <si>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</si>
  <si>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</si>
  <si>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</si>
  <si>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</si>
  <si>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</si>
  <si>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</si>
  <si>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</si>
  <si>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</si>
  <si>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</si>
  <si>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</si>
  <si>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</si>
  <si>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</si>
  <si>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</si>
  <si>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</si>
  <si>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</si>
  <si>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</si>
  <si>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</si>
  <si>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</si>
  <si>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</si>
  <si>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</si>
  <si>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</si>
  <si>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</si>
  <si>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</si>
  <si>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</si>
  <si>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</si>
  <si>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</si>
  <si>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</si>
  <si>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</si>
  <si>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</si>
  <si>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</si>
  <si>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</si>
  <si>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</si>
  <si>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</si>
  <si>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</si>
  <si>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</si>
  <si>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</si>
  <si>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</si>
  <si>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</si>
  <si>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</si>
  <si>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</si>
  <si>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</si>
  <si>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</si>
  <si>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</si>
  <si>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</si>
  <si>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</si>
  <si>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</si>
  <si>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</si>
  <si>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</si>
  <si>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</si>
  <si>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</si>
  <si>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</si>
  <si>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</si>
  <si>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</si>
  <si>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</si>
  <si>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</si>
  <si>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</si>
  <si>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</si>
  <si>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</si>
  <si>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</si>
  <si>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</si>
  <si>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</si>
  <si>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</si>
  <si>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</si>
  <si>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</si>
  <si>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</si>
  <si>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</si>
  <si>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</si>
  <si>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</si>
  <si>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</si>
  <si>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</si>
  <si>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</si>
  <si>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</si>
  <si>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</si>
  <si>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</si>
  <si>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</si>
  <si>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</si>
  <si>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</si>
  <si>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</si>
  <si>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</si>
  <si>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</si>
  <si>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</si>
  <si>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</si>
  <si>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</si>
  <si>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</si>
  <si>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</si>
  <si>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</si>
  <si>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</si>
  <si>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</si>
  <si>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</si>
  <si>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</si>
  <si>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</si>
  <si>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</si>
  <si>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</si>
  <si>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</si>
  <si>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</si>
  <si>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</si>
  <si>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</si>
  <si>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</si>
  <si>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</si>
  <si>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</si>
  <si>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</si>
  <si>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</si>
  <si>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</si>
  <si>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</si>
  <si>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</si>
  <si>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</si>
  <si>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</si>
  <si>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</si>
  <si>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</si>
  <si>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</si>
  <si>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</si>
  <si>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</si>
  <si>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</si>
  <si>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</si>
  <si>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</si>
  <si>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</si>
  <si>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</si>
  <si>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</si>
  <si>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</si>
  <si>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</si>
  <si>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</si>
  <si>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</si>
  <si>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</si>
  <si>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</si>
  <si>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</si>
  <si>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</si>
  <si>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</si>
  <si>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</si>
  <si>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</si>
  <si>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</si>
  <si>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</si>
  <si>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</si>
  <si>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</si>
  <si>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</si>
  <si>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</si>
  <si>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</si>
  <si>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</si>
  <si>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</si>
  <si>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</si>
  <si>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</si>
  <si>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</si>
  <si>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</si>
  <si>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</si>
  <si>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</si>
  <si>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</si>
  <si>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</si>
  <si>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</si>
  <si>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</si>
  <si>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</si>
  <si>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</si>
  <si>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</si>
  <si>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</si>
  <si>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</si>
  <si>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</si>
  <si>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</si>
  <si>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</si>
  <si>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</si>
  <si>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</si>
  <si>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</si>
  <si>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</si>
  <si>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</si>
  <si>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</si>
  <si>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</si>
  <si>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</si>
  <si>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</si>
  <si>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</si>
  <si>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</si>
  <si>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</si>
  <si>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</si>
  <si>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</si>
  <si>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</si>
  <si>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</si>
  <si>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</si>
  <si>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</si>
  <si>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</si>
  <si>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</si>
  <si>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</si>
  <si>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</si>
  <si>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</si>
  <si>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</si>
  <si>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</si>
  <si>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</si>
  <si>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</si>
  <si>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</si>
  <si>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</si>
  <si>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</si>
  <si>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</si>
  <si>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</si>
  <si>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</si>
  <si>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</si>
  <si>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</si>
  <si>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</si>
  <si>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</si>
  <si>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</si>
  <si>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</si>
  <si>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</si>
  <si>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</si>
  <si>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</si>
  <si>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</si>
  <si>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</si>
  <si>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</si>
  <si>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</si>
  <si>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</si>
  <si>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</si>
  <si>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</si>
  <si>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</si>
  <si>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</si>
  <si>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</si>
  <si>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</si>
  <si>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</si>
  <si>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</si>
  <si>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</si>
  <si>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</si>
  <si>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</si>
  <si>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</si>
  <si>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</si>
  <si>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</si>
  <si>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</si>
  <si>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</si>
  <si>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</si>
  <si>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</si>
  <si>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</si>
  <si>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</si>
  <si>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</si>
  <si>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</si>
  <si>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</si>
  <si>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</si>
  <si>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</si>
  <si>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</si>
  <si>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</si>
  <si>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</si>
  <si>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</si>
  <si>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</si>
  <si>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</si>
  <si>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</si>
  <si>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</si>
  <si>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</si>
  <si>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</si>
  <si>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</si>
  <si>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</si>
  <si>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</si>
  <si>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</si>
  <si>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</si>
  <si>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</si>
  <si>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</si>
  <si>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</si>
  <si>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</si>
  <si>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</si>
  <si>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</si>
  <si>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</si>
  <si>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</si>
  <si>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</si>
  <si>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</si>
  <si>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</si>
  <si>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</si>
  <si>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</si>
  <si>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</si>
  <si>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</si>
  <si>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</si>
  <si>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</si>
  <si>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</si>
  <si>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</si>
  <si>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</si>
  <si>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</si>
  <si>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</si>
  <si>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</si>
  <si>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</si>
  <si>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</si>
  <si>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</si>
  <si>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</si>
  <si>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</si>
  <si>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</si>
  <si>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</si>
  <si>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</si>
  <si>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</si>
  <si>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</si>
  <si>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</si>
  <si>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</si>
  <si>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</si>
  <si>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</si>
  <si>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</si>
  <si>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</si>
  <si>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</si>
  <si>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</si>
  <si>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</si>
  <si>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</si>
  <si>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</si>
  <si>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</si>
  <si>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</si>
  <si>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</si>
  <si>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</si>
  <si>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</si>
  <si>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</si>
  <si>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</si>
  <si>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</si>
  <si>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</si>
  <si>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</si>
  <si>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</si>
  <si>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</si>
  <si>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</si>
  <si>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</si>
  <si>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</si>
  <si>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</si>
  <si>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</si>
  <si>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</si>
  <si>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</si>
  <si>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</si>
  <si>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</si>
  <si>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</si>
  <si>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</si>
  <si>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</si>
  <si>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</si>
  <si>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</si>
  <si>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</si>
  <si>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</si>
  <si>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</si>
  <si>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</si>
  <si>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</si>
  <si>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</si>
  <si>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</si>
  <si>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</si>
  <si>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</si>
  <si>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</si>
  <si>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</si>
  <si>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</si>
  <si>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</si>
  <si>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</si>
  <si>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</si>
  <si>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</si>
  <si>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</si>
  <si>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</si>
  <si>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</si>
  <si>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</si>
  <si>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</si>
  <si>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</si>
  <si>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</si>
  <si>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</si>
  <si>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</si>
  <si>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</si>
  <si>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</si>
  <si>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</si>
  <si>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</si>
  <si>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</si>
  <si>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</si>
  <si>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</si>
  <si>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</si>
  <si>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</si>
  <si>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</si>
  <si>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</si>
  <si>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</si>
  <si>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</si>
  <si>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</si>
  <si>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</si>
  <si>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</si>
  <si>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</si>
  <si>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</si>
  <si>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</si>
  <si>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</si>
  <si>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</si>
  <si>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</si>
  <si>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</si>
  <si>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</si>
  <si>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</si>
  <si>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</si>
  <si>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</si>
  <si>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</si>
  <si>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</si>
  <si>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</si>
  <si>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</si>
  <si>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</si>
  <si>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</si>
  <si>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</si>
  <si>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</si>
  <si>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</si>
  <si>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</si>
  <si>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</si>
  <si>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</si>
  <si>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</si>
  <si>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</si>
  <si>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</si>
  <si>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</si>
  <si>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</si>
  <si>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</si>
  <si>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</si>
  <si>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</si>
  <si>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</si>
  <si>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</si>
  <si>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</si>
  <si>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</si>
  <si>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</si>
  <si>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</si>
  <si>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</si>
  <si>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</si>
  <si>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</si>
  <si>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</si>
  <si>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</si>
  <si>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</si>
  <si>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</si>
  <si>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</si>
  <si>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</si>
  <si>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</si>
  <si>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</si>
  <si>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</si>
  <si>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</si>
  <si>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</si>
  <si>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</si>
  <si>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</si>
  <si>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</si>
  <si>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</si>
  <si>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</si>
  <si>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</si>
  <si>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</si>
  <si>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</si>
  <si>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</si>
  <si>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</si>
  <si>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</si>
  <si>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</si>
  <si>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</si>
  <si>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</si>
  <si>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</si>
  <si>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</si>
  <si>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</si>
  <si>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</si>
  <si>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</si>
  <si>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</si>
  <si>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</si>
  <si>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</si>
  <si>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</si>
  <si>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</si>
  <si>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</si>
  <si>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</si>
  <si>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</si>
  <si>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</si>
  <si>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</si>
  <si>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</si>
  <si>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</si>
  <si>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</si>
  <si>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</si>
  <si>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</si>
  <si>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</si>
  <si>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</si>
  <si>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</si>
  <si>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</si>
  <si>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</si>
  <si>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</si>
  <si>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</si>
  <si>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</si>
  <si>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</si>
  <si>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</si>
  <si>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</si>
  <si>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</si>
  <si>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</si>
  <si>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</si>
  <si>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</si>
  <si>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</si>
  <si>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</si>
  <si>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</si>
  <si>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</si>
  <si>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</si>
  <si>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</si>
  <si>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</si>
  <si>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</si>
  <si>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</si>
  <si>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</si>
  <si>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</si>
  <si>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</si>
  <si>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</si>
  <si>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</si>
  <si>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</si>
  <si>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</si>
  <si>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</si>
  <si>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</si>
  <si>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</si>
  <si>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</si>
  <si>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</si>
  <si>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</si>
  <si>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</si>
  <si>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</si>
  <si>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</si>
  <si>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</si>
  <si>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</si>
  <si>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</si>
  <si>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</si>
  <si>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</si>
  <si>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</si>
  <si>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</si>
  <si>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</si>
  <si>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</si>
  <si>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</si>
  <si>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</si>
  <si>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</si>
  <si>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</si>
  <si>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</si>
  <si>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</si>
  <si>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</si>
  <si>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</si>
  <si>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</si>
  <si>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</si>
  <si>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</si>
  <si>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</si>
  <si>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</si>
  <si>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</si>
  <si>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</si>
  <si>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</si>
  <si>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</si>
  <si>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</si>
  <si>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</si>
  <si>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</si>
  <si>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</si>
  <si>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</si>
  <si>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</si>
  <si>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</si>
  <si>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</si>
  <si>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</si>
  <si>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</si>
  <si>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</si>
  <si>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</si>
  <si>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</si>
  <si>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</si>
  <si>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</si>
  <si>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</si>
  <si>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</si>
  <si>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</si>
  <si>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</si>
  <si>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</si>
  <si>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</si>
  <si>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</si>
  <si>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</si>
  <si>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</si>
  <si>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</si>
  <si>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</si>
  <si>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</si>
  <si>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</si>
  <si>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</si>
  <si>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</si>
  <si>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</si>
  <si>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</si>
  <si>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</si>
  <si>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</si>
  <si>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</si>
  <si>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</si>
  <si>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</si>
  <si>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</si>
  <si>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</si>
  <si>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</si>
  <si>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</si>
  <si>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</si>
  <si>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</si>
  <si>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</si>
  <si>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</si>
  <si>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</si>
  <si>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</si>
  <si>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</si>
  <si>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</si>
  <si>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</si>
  <si>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</si>
  <si>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</si>
  <si>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</si>
  <si>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</si>
  <si>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</si>
  <si>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</si>
  <si>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</si>
  <si>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</si>
  <si>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</si>
  <si>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</si>
  <si>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</si>
  <si>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</si>
  <si>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</si>
  <si>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</si>
  <si>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</si>
  <si>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</si>
  <si>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</si>
  <si>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</si>
  <si>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</si>
  <si>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</si>
  <si>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</si>
  <si>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</si>
  <si>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</si>
  <si>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</si>
  <si>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</si>
  <si>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</si>
  <si>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</si>
  <si>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</si>
  <si>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</si>
  <si>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</si>
  <si>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</si>
  <si>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</si>
  <si>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</si>
  <si>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</si>
  <si>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</si>
  <si>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</si>
  <si>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</si>
  <si>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</si>
  <si>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</si>
  <si>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</si>
  <si>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</si>
  <si>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</si>
  <si>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</si>
  <si>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</si>
  <si>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</si>
  <si>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</si>
  <si>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</si>
  <si>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</si>
  <si>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</si>
  <si>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</si>
  <si>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</si>
  <si>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</si>
  <si>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</si>
  <si>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</si>
  <si>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</si>
  <si>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</si>
  <si>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</si>
  <si>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</si>
  <si>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</si>
  <si>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</si>
  <si>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</si>
  <si>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</si>
  <si>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</si>
  <si>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</si>
  <si>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</si>
  <si>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</si>
  <si>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</si>
  <si>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</si>
  <si>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</si>
  <si>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</si>
  <si>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</si>
  <si>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</si>
  <si>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</si>
  <si>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</si>
  <si>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</si>
  <si>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</si>
  <si>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</si>
  <si>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</si>
  <si>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</si>
  <si>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</si>
  <si>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</si>
  <si>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</si>
  <si>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</si>
  <si>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</si>
  <si>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</si>
  <si>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</si>
  <si>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</si>
  <si>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</si>
  <si>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</si>
  <si>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</si>
  <si>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</si>
  <si>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</si>
  <si>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</si>
  <si>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</si>
  <si>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</si>
  <si>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</si>
  <si>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</si>
  <si>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</si>
  <si>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</si>
  <si>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</si>
  <si>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</si>
  <si>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</si>
  <si>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</si>
  <si>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</si>
  <si>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</si>
  <si>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</si>
  <si>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</si>
  <si>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</si>
  <si>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</si>
  <si>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</si>
  <si>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</si>
  <si>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</si>
  <si>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</si>
  <si>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</si>
  <si>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</si>
  <si>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</si>
  <si>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</si>
  <si>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</si>
  <si>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</si>
  <si>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</si>
  <si>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</si>
  <si>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</si>
  <si>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</si>
  <si>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</si>
  <si>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</si>
  <si>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</si>
  <si>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</si>
  <si>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</si>
  <si>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</si>
  <si>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</si>
  <si>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</si>
  <si>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</si>
  <si>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</si>
  <si>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</si>
  <si>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</si>
  <si>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</si>
  <si>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</si>
  <si>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</si>
  <si>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</si>
  <si>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</si>
  <si>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</si>
  <si>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</si>
  <si>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</si>
  <si>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</si>
  <si>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</si>
  <si>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</si>
  <si>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</si>
  <si>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</si>
  <si>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</si>
  <si>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</si>
  <si>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</si>
  <si>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</si>
  <si>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</si>
  <si>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</si>
  <si>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</si>
  <si>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</si>
  <si>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</si>
  <si>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</si>
  <si>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</si>
  <si>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</si>
  <si>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</si>
  <si>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</si>
  <si>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</si>
  <si>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</si>
  <si>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</si>
  <si>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</si>
  <si>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</si>
  <si>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</si>
  <si>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</si>
  <si>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</si>
  <si>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</si>
  <si>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</si>
  <si>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</si>
  <si>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</si>
  <si>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</si>
  <si>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</si>
  <si>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</si>
  <si>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</si>
  <si>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</si>
  <si>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</si>
  <si>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</si>
  <si>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</si>
  <si>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</si>
  <si>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</si>
  <si>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</si>
  <si>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</si>
  <si>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</si>
  <si>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</si>
  <si>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</si>
  <si>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</si>
  <si>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</si>
  <si>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</si>
  <si>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</si>
  <si>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</si>
  <si>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</si>
  <si>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</si>
  <si>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</si>
  <si>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</si>
  <si>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</si>
  <si>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</si>
  <si>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</si>
  <si>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</si>
  <si>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</si>
  <si>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</si>
  <si>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</si>
  <si>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</si>
  <si>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</si>
  <si>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</si>
  <si>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</si>
  <si>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</si>
  <si>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</si>
  <si>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</si>
  <si>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</si>
  <si>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</si>
  <si>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</si>
  <si>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</si>
  <si>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</si>
  <si>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</si>
  <si>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</si>
  <si>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</si>
  <si>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</si>
  <si>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</si>
  <si>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</si>
  <si>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</si>
  <si>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</si>
  <si>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</si>
  <si>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</si>
  <si>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</si>
  <si>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</si>
  <si>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</si>
  <si>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</si>
  <si>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</si>
  <si>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</si>
  <si>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</si>
  <si>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</si>
  <si>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</si>
  <si>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</si>
  <si>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</si>
  <si>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</si>
  <si>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</si>
  <si>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</si>
  <si>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</si>
  <si>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</si>
  <si>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</si>
  <si>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</si>
  <si>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</si>
  <si>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</si>
  <si>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</si>
  <si>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</si>
  <si>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</si>
  <si>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</si>
  <si>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</si>
  <si>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</si>
  <si>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</si>
  <si>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</si>
  <si>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</si>
  <si>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</si>
  <si>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</si>
  <si>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</si>
  <si>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</si>
  <si>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</si>
  <si>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</si>
  <si>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</si>
  <si>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</si>
  <si>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</si>
  <si>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</si>
  <si>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</si>
  <si>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</si>
  <si>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</si>
  <si>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</si>
  <si>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</si>
  <si>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</si>
  <si>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</si>
  <si>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</si>
  <si>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</si>
  <si>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</si>
  <si>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</si>
  <si>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</si>
  <si>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</si>
  <si>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</si>
  <si>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</si>
  <si>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</si>
  <si>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</si>
  <si>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</si>
  <si>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</si>
  <si>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</si>
  <si>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</si>
  <si>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</si>
  <si>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</si>
  <si>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</si>
  <si>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</si>
  <si>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</si>
  <si>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</si>
  <si>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</si>
  <si>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</si>
  <si>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</si>
  <si>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</si>
  <si>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</si>
  <si>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</si>
  <si>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</si>
  <si>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</si>
  <si>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</si>
  <si>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</si>
  <si>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</si>
  <si>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</si>
  <si>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</si>
  <si>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</si>
  <si>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</si>
  <si>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</si>
  <si>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</si>
  <si>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</si>
  <si>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</si>
  <si>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</si>
  <si>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</si>
  <si>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</si>
  <si>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</si>
  <si>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</si>
  <si>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</si>
  <si>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</si>
  <si>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</si>
  <si>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</si>
  <si>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</si>
  <si>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</si>
  <si>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</si>
  <si>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</si>
  <si>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</si>
  <si>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</si>
  <si>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</si>
  <si>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</si>
  <si>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</si>
  <si>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</si>
  <si>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</si>
  <si>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</si>
  <si>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</si>
  <si>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</si>
  <si>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</si>
  <si>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</si>
  <si>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</si>
  <si>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</si>
  <si>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</si>
  <si>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</si>
  <si>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</si>
  <si>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</si>
  <si>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</si>
  <si>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</si>
  <si>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</si>
  <si>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</si>
  <si>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</si>
  <si>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</si>
  <si>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</si>
  <si>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</si>
  <si>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</si>
  <si>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</si>
  <si>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</si>
  <si>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</si>
  <si>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</si>
  <si>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</si>
  <si>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</si>
  <si>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</si>
  <si>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</si>
  <si>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</si>
  <si>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</si>
  <si>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</si>
  <si>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</si>
  <si>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</si>
  <si>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</si>
  <si>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</si>
  <si>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</si>
  <si>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</si>
  <si>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</si>
  <si>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</si>
  <si>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</si>
  <si>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</si>
  <si>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</si>
  <si>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</si>
  <si>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</si>
  <si>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</si>
  <si>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</si>
  <si>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</si>
  <si>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</si>
  <si>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</si>
  <si>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</si>
  <si>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</si>
  <si>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</si>
  <si>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</si>
  <si>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</si>
  <si>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</si>
  <si>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</si>
  <si>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</si>
  <si>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</si>
  <si>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</si>
  <si>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</si>
  <si>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</si>
  <si>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</si>
  <si>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</si>
  <si>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</si>
  <si>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</si>
  <si>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</si>
  <si>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</si>
  <si>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</si>
  <si>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</si>
  <si>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</si>
  <si>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</si>
  <si>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</si>
  <si>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</si>
  <si>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</si>
  <si>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</si>
  <si>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</si>
  <si>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</si>
  <si>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</si>
  <si>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</si>
  <si>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</si>
  <si>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</si>
  <si>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</si>
  <si>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</si>
  <si>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</si>
  <si>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</si>
  <si>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</si>
  <si>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</si>
  <si>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</si>
  <si>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</si>
  <si>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</si>
  <si>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</si>
  <si>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</si>
  <si>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</si>
  <si>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</si>
  <si>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</si>
  <si>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</si>
  <si>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</si>
  <si>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</si>
  <si>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</si>
  <si>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</si>
  <si>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</si>
  <si>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</si>
  <si>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</si>
  <si>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</si>
  <si>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</si>
  <si>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</si>
  <si>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</si>
  <si>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</si>
  <si>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</si>
  <si>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</si>
  <si>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</si>
  <si>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</si>
  <si>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</si>
  <si>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</si>
  <si>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</si>
  <si>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</si>
  <si>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</si>
  <si>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</si>
  <si>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</si>
  <si>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</si>
  <si>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</si>
  <si>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</si>
  <si>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</si>
  <si>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</si>
  <si>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</si>
  <si>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</si>
  <si>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</si>
  <si>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</si>
  <si>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</si>
  <si>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</si>
  <si>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</si>
  <si>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</si>
  <si>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</si>
  <si>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</si>
  <si>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</si>
  <si>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</si>
  <si>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</si>
  <si>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</si>
  <si>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</si>
  <si>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</si>
  <si>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</si>
  <si>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</si>
  <si>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</si>
  <si>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</si>
  <si>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</si>
  <si>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</si>
  <si>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</si>
  <si>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</si>
  <si>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</si>
  <si>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</si>
  <si>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</si>
  <si>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</si>
  <si>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</si>
  <si>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</si>
  <si>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</si>
  <si>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</si>
  <si>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</si>
  <si>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</si>
  <si>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</si>
  <si>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</si>
  <si>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</si>
  <si>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</si>
  <si>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</si>
  <si>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</si>
  <si>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</si>
  <si>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</si>
  <si>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</si>
  <si>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</si>
  <si>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</si>
  <si>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</si>
  <si>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</si>
  <si>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</si>
  <si>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</si>
  <si>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</si>
  <si>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</si>
  <si>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</si>
  <si>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</si>
  <si>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</si>
  <si>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</si>
  <si>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</si>
  <si>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</si>
  <si>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</si>
  <si>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</si>
  <si>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</si>
  <si>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</si>
  <si>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</si>
  <si>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</si>
  <si>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</si>
  <si>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</si>
  <si>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</si>
  <si>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</si>
  <si>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</si>
  <si>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</si>
  <si>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</si>
  <si>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</si>
  <si>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</si>
  <si>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</si>
  <si>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</si>
  <si>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</si>
  <si>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</si>
  <si>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</si>
  <si>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</si>
  <si>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</si>
  <si>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</si>
  <si>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</si>
  <si>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</si>
  <si>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</si>
  <si>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</si>
  <si>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</si>
  <si>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</si>
  <si>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</si>
  <si>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</si>
  <si>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</si>
  <si>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</si>
  <si>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</si>
  <si>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</si>
  <si>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</si>
  <si>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</si>
  <si>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</si>
  <si>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</si>
  <si>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</si>
  <si>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</si>
  <si>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</si>
  <si>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</si>
  <si>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</si>
  <si>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</si>
  <si>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</si>
  <si>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</si>
  <si>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</si>
  <si>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</si>
  <si>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</si>
  <si>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</si>
  <si>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</si>
  <si>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</si>
  <si>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</si>
  <si>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</si>
  <si>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</si>
  <si>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</si>
  <si>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</si>
  <si>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</si>
  <si>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</si>
  <si>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</si>
  <si>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</si>
  <si>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</si>
  <si>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</si>
  <si>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</si>
  <si>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</si>
  <si>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</si>
  <si>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</si>
  <si>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</si>
  <si>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</si>
  <si>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</si>
  <si>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</si>
  <si>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</si>
  <si>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</si>
  <si>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</si>
  <si>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</si>
  <si>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</si>
  <si>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</si>
  <si>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</si>
  <si>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</si>
  <si>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</si>
  <si>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</si>
  <si>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</si>
  <si>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</si>
  <si>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</si>
  <si>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</si>
  <si>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</si>
  <si>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</si>
  <si>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</si>
  <si>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</si>
  <si>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</si>
  <si>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</si>
  <si>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</si>
  <si>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</si>
  <si>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</si>
  <si>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</si>
  <si>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</si>
  <si>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</si>
  <si>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</si>
  <si>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</si>
  <si>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</si>
  <si>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</si>
  <si>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</si>
  <si>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</si>
  <si>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</si>
  <si>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</si>
  <si>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</si>
  <si>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</si>
  <si>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</si>
  <si>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</si>
  <si>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</si>
  <si>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</si>
  <si>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</si>
  <si>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</si>
  <si>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</si>
  <si>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</si>
  <si>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</si>
  <si>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</si>
  <si>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</si>
  <si>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</si>
  <si>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</si>
  <si>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</si>
  <si>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</si>
  <si>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</si>
  <si>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</si>
  <si>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</si>
  <si>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</si>
  <si>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</si>
  <si>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</si>
  <si>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</si>
  <si>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</si>
  <si>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</si>
  <si>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</si>
  <si>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</si>
  <si>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</si>
  <si>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</si>
  <si>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</si>
  <si>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</si>
  <si>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</si>
  <si>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</si>
  <si>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</si>
  <si>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</si>
  <si>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</si>
  <si>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</si>
  <si>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</si>
  <si>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</si>
  <si>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</si>
  <si>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</si>
  <si>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</si>
  <si>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</si>
  <si>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</si>
  <si>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</si>
  <si>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</si>
  <si>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</si>
  <si>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</si>
  <si>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</si>
  <si>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</si>
  <si>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</si>
  <si>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</si>
  <si>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</si>
  <si>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</si>
  <si>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</si>
  <si>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</si>
  <si>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</si>
  <si>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</si>
  <si>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</si>
  <si>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</si>
  <si>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</si>
  <si>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</si>
  <si>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</si>
  <si>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</si>
  <si>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</si>
  <si>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</si>
  <si>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</si>
  <si>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</si>
  <si>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</si>
  <si>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</si>
  <si>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</si>
  <si>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</si>
  <si>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</si>
  <si>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</si>
  <si>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</si>
  <si>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</si>
  <si>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</si>
  <si>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</si>
  <si>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</si>
  <si>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</si>
  <si>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</si>
  <si>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</si>
  <si>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</si>
  <si>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</si>
  <si>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</si>
  <si>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</si>
  <si>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</si>
  <si>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</si>
  <si>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</si>
  <si>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</si>
  <si>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</si>
  <si>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</si>
  <si>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</si>
  <si>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</si>
  <si>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</si>
  <si>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</si>
  <si>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</si>
  <si>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</si>
  <si>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</si>
  <si>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</si>
  <si>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</si>
  <si>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</si>
  <si>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</si>
  <si>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</si>
  <si>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</si>
  <si>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</si>
  <si>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</si>
  <si>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</si>
  <si>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</si>
  <si>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</si>
  <si>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</si>
  <si>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</si>
  <si>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</si>
  <si>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</si>
  <si>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</si>
  <si>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</si>
  <si>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</si>
  <si>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</si>
  <si>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</si>
  <si>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</si>
  <si>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</si>
  <si>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</si>
  <si>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</si>
  <si>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</si>
  <si>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</si>
  <si>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</si>
  <si>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</si>
  <si>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</si>
  <si>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</si>
  <si>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</si>
  <si>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</si>
  <si>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</si>
  <si>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</si>
  <si>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</si>
  <si>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</si>
  <si>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</si>
  <si>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</si>
  <si>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</si>
  <si>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</si>
  <si>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</si>
  <si>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</si>
  <si>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</si>
  <si>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</si>
  <si>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</si>
  <si>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</si>
  <si>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</si>
  <si>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</si>
  <si>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</si>
  <si>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</si>
  <si>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</si>
  <si>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</si>
  <si>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</si>
  <si>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</si>
  <si>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</si>
  <si>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</si>
  <si>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</si>
  <si>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</si>
  <si>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</si>
  <si>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</si>
  <si>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</si>
  <si>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</si>
  <si>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</si>
  <si>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</si>
  <si>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</si>
  <si>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</si>
  <si>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</si>
  <si>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</si>
  <si>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</si>
  <si>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</si>
  <si>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</si>
  <si>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</si>
  <si>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</si>
  <si>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</si>
  <si>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</si>
  <si>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</si>
  <si>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</si>
  <si>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</si>
  <si>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</si>
  <si>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</si>
  <si>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</si>
  <si>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</si>
  <si>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</si>
  <si>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</si>
  <si>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</si>
  <si>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</si>
  <si>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</si>
  <si>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</si>
  <si>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</si>
  <si>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</si>
  <si>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</si>
  <si>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</si>
  <si>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</si>
  <si>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</si>
  <si>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</si>
  <si>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</si>
  <si>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</si>
  <si>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</si>
  <si>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</si>
  <si>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</si>
  <si>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</si>
  <si>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</si>
  <si>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</si>
  <si>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</si>
  <si>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</si>
  <si>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</si>
  <si>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</si>
  <si>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</si>
  <si>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</si>
  <si>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</si>
  <si>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</si>
  <si>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</si>
  <si>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</si>
  <si>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</si>
  <si>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</si>
  <si>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</si>
  <si>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</si>
  <si>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</si>
  <si>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</si>
  <si>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</si>
  <si>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</si>
  <si>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</si>
  <si>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</si>
  <si>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</si>
  <si>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</si>
  <si>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</si>
  <si>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</si>
  <si>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</si>
  <si>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</si>
  <si>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</si>
  <si>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</si>
  <si>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</si>
  <si>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</si>
  <si>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</si>
  <si>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</si>
  <si>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</si>
  <si>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</si>
  <si>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</si>
  <si>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</si>
  <si>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</si>
  <si>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</si>
  <si>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</si>
  <si>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</si>
  <si>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</si>
  <si>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</si>
  <si>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</si>
  <si>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</si>
  <si>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</si>
  <si>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</si>
  <si>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</si>
  <si>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</si>
  <si>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</si>
  <si>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</si>
  <si>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</si>
  <si>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</si>
  <si>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</si>
  <si>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</si>
  <si>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</si>
  <si>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</si>
  <si>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</si>
  <si>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</si>
  <si>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</si>
  <si>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</si>
  <si>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</si>
  <si>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</si>
  <si>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</si>
  <si>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</si>
  <si>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</si>
  <si>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</si>
  <si>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</si>
  <si>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</si>
  <si>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</si>
  <si>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</si>
  <si>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</si>
  <si>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</si>
  <si>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</si>
  <si>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</si>
  <si>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</si>
  <si>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</si>
  <si>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</si>
  <si>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</si>
  <si>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</si>
  <si>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</si>
  <si>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</si>
  <si>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</si>
  <si>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</si>
  <si>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</si>
  <si>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</si>
  <si>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</si>
  <si>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</si>
  <si>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</si>
  <si>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</si>
  <si>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</si>
  <si>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</si>
  <si>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</si>
  <si>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</si>
  <si>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</si>
  <si>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</si>
  <si>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</si>
  <si>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</si>
  <si>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</si>
  <si>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</si>
  <si>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</si>
  <si>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</si>
  <si>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</si>
  <si>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</si>
  <si>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</si>
  <si>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</si>
  <si>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</si>
  <si>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</si>
  <si>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</si>
  <si>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</si>
  <si>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</si>
  <si>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</si>
  <si>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</si>
  <si>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</si>
  <si>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</si>
  <si>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</si>
  <si>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</si>
  <si>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</si>
  <si>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</si>
  <si>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</si>
  <si>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</si>
  <si>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</si>
  <si>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</si>
  <si>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</si>
  <si>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</si>
  <si>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</si>
  <si>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</si>
  <si>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</si>
  <si>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</si>
  <si>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</si>
  <si>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</si>
  <si>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</si>
  <si>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</si>
  <si>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</si>
  <si>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</si>
  <si>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</si>
  <si>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</si>
  <si>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</si>
  <si>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</si>
  <si>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</si>
  <si>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</si>
  <si>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</si>
  <si>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</si>
  <si>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</si>
  <si>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</si>
  <si>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</si>
  <si>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</si>
  <si>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</si>
  <si>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</si>
  <si>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</si>
  <si>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</si>
  <si>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</si>
  <si>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</si>
  <si>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</si>
  <si>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</si>
  <si>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</si>
  <si>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</si>
  <si>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</si>
  <si>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</si>
  <si>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</si>
  <si>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</si>
  <si>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</si>
  <si>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</si>
  <si>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</si>
  <si>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</si>
  <si>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</si>
  <si>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</si>
  <si>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</si>
  <si>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</si>
  <si>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</si>
  <si>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</si>
  <si>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</si>
  <si>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</si>
  <si>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</si>
  <si>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</si>
  <si>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</si>
  <si>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</si>
  <si>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</si>
  <si>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</si>
  <si>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</si>
  <si>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</si>
  <si>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</si>
  <si>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</si>
  <si>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</si>
  <si>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</si>
  <si>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</si>
  <si>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</si>
  <si>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</si>
  <si>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</si>
  <si>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</si>
  <si>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</si>
  <si>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</si>
  <si>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</si>
  <si>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</si>
  <si>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</si>
  <si>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</si>
  <si>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</si>
  <si>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</si>
  <si>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</si>
  <si>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</si>
  <si>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</si>
  <si>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</si>
  <si>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</si>
  <si>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</si>
  <si>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</si>
  <si>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</si>
  <si>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</si>
  <si>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</si>
  <si>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</si>
  <si>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</si>
  <si>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</si>
  <si>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</si>
  <si>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</si>
  <si>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</si>
  <si>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</si>
  <si>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</si>
  <si>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</si>
  <si>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</si>
  <si>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</si>
  <si>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</si>
  <si>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</si>
  <si>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</si>
  <si>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</si>
  <si>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</si>
  <si>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</si>
  <si>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</si>
  <si>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</si>
  <si>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</si>
  <si>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</si>
  <si>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</si>
  <si>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</si>
  <si>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</si>
  <si>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</si>
  <si>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</si>
  <si>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</si>
  <si>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</si>
  <si>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</si>
  <si>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</si>
  <si>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</si>
  <si>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</si>
  <si>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</si>
  <si>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</si>
  <si>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</si>
  <si>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</si>
  <si>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</si>
  <si>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</si>
  <si>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</si>
  <si>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</si>
  <si>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</si>
  <si>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</si>
  <si>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</si>
  <si>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</si>
  <si>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</si>
  <si>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</si>
  <si>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</si>
  <si>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</si>
  <si>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</si>
  <si>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</si>
  <si>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</si>
  <si>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</si>
  <si>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</si>
  <si>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</si>
  <si>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</si>
  <si>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</si>
  <si>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</si>
  <si>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</si>
  <si>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</si>
  <si>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</si>
  <si>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</si>
  <si>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</si>
  <si>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</si>
  <si>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</si>
  <si>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</si>
  <si>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</si>
  <si>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</si>
  <si>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</si>
  <si>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</si>
  <si>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</si>
  <si>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</si>
  <si>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</si>
  <si>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</si>
  <si>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</si>
  <si>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</si>
  <si>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</si>
  <si>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</si>
  <si>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</si>
  <si>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</si>
  <si>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</si>
  <si>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</si>
  <si>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</si>
  <si>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</si>
  <si>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</si>
  <si>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</si>
  <si>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</si>
  <si>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</si>
  <si>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</si>
  <si>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</si>
  <si>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</si>
  <si>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</si>
  <si>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</si>
  <si>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</si>
  <si>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</si>
  <si>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</si>
  <si>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</si>
  <si>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</si>
  <si>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</si>
  <si>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</si>
  <si>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</si>
  <si>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</si>
  <si>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</si>
  <si>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</si>
  <si>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</si>
  <si>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</si>
  <si>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</si>
  <si>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</si>
  <si>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</si>
  <si>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</si>
  <si>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</si>
  <si>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</si>
  <si>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</si>
  <si>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</si>
  <si>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</si>
  <si>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</si>
  <si>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</si>
  <si>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</si>
  <si>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</si>
  <si>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</si>
  <si>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</si>
  <si>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</si>
  <si>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</si>
  <si>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</si>
  <si>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</si>
  <si>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</si>
  <si>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</si>
  <si>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</si>
  <si>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</si>
  <si>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</si>
  <si>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</si>
  <si>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</si>
  <si>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</si>
  <si>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</si>
  <si>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</si>
  <si>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</si>
  <si>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</si>
  <si>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</si>
  <si>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</si>
  <si>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</si>
  <si>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</si>
  <si>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</si>
  <si>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</si>
  <si>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</si>
  <si>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</si>
  <si>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</si>
  <si>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</si>
  <si>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</si>
  <si>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</si>
  <si>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</si>
  <si>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</si>
  <si>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</si>
  <si>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</si>
  <si>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</si>
  <si>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</si>
  <si>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</si>
  <si>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</si>
  <si>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</si>
  <si>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</si>
  <si>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</si>
  <si>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</si>
  <si>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</si>
  <si>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</si>
  <si>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</si>
  <si>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</si>
  <si>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</si>
  <si>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</si>
  <si>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</si>
  <si>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</si>
  <si>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</si>
  <si>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</si>
  <si>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</si>
  <si>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</si>
  <si>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</si>
  <si>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</si>
  <si>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</si>
  <si>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</si>
  <si>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</si>
  <si>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</si>
  <si>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</si>
  <si>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</si>
  <si>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</si>
  <si>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</si>
  <si>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</si>
  <si>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</si>
  <si>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</si>
  <si>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</si>
  <si>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</si>
  <si>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</si>
  <si>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</si>
  <si>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</si>
  <si>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</si>
  <si>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</si>
  <si>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</si>
  <si>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</si>
  <si>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</si>
  <si>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</si>
  <si>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</si>
  <si>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</si>
  <si>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</si>
  <si>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</si>
  <si>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</si>
  <si>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</si>
  <si>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</si>
  <si>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</si>
  <si>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</si>
  <si>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</si>
  <si>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</si>
  <si>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</si>
  <si>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</si>
  <si>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</si>
  <si>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</si>
  <si>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</si>
  <si>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</si>
  <si>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</si>
  <si>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</si>
  <si>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</si>
  <si>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</si>
  <si>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</si>
  <si>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</si>
  <si>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</si>
  <si>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</si>
  <si>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</si>
  <si>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</si>
  <si>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</si>
  <si>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</si>
  <si>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</si>
  <si>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</si>
  <si>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</si>
  <si>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</si>
  <si>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</si>
  <si>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</si>
  <si>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</si>
  <si>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</si>
  <si>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</si>
  <si>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</si>
  <si>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</si>
  <si>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</si>
  <si>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</si>
  <si>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</si>
  <si>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</si>
  <si>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</si>
  <si>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</si>
  <si>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</si>
  <si>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</si>
  <si>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</si>
  <si>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</si>
  <si>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</si>
  <si>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</si>
  <si>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</si>
  <si>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</si>
  <si>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</si>
  <si>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</si>
  <si>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</si>
  <si>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</si>
  <si>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</si>
  <si>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</si>
  <si>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</si>
  <si>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</si>
  <si>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</si>
  <si>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</si>
  <si>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</si>
  <si>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</si>
  <si>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</si>
  <si>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</si>
  <si>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</si>
  <si>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</si>
  <si>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</si>
  <si>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</si>
  <si>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</si>
  <si>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</si>
  <si>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</si>
  <si>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</si>
  <si>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</si>
  <si>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</si>
  <si>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</si>
  <si>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</si>
  <si>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</si>
  <si>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</si>
  <si>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</si>
  <si>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</si>
  <si>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</si>
  <si>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</si>
  <si>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</si>
  <si>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</si>
  <si>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</si>
  <si>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</si>
  <si>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</si>
  <si>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</si>
  <si>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</si>
  <si>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</si>
  <si>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</si>
  <si>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</si>
  <si>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</si>
  <si>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</si>
  <si>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</si>
  <si>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</si>
  <si>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</si>
  <si>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</si>
  <si>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</si>
  <si>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</si>
  <si>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</si>
  <si>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</si>
  <si>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</si>
  <si>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</si>
  <si>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</si>
  <si>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</si>
  <si>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</si>
  <si>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</si>
  <si>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</si>
  <si>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</si>
  <si>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</si>
  <si>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</si>
  <si>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</si>
  <si>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</si>
  <si>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</si>
  <si>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</si>
  <si>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</si>
  <si>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</si>
  <si>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</si>
  <si>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</si>
  <si>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</si>
  <si>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</si>
  <si>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</si>
  <si>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</si>
  <si>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</si>
  <si>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</si>
  <si>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</si>
  <si>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</si>
  <si>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</si>
  <si>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</si>
  <si>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</si>
  <si>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</si>
  <si>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</si>
  <si>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</si>
  <si>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</si>
  <si>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</si>
  <si>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</si>
  <si>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</si>
  <si>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</si>
  <si>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</si>
  <si>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</si>
  <si>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</si>
  <si>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</si>
  <si>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</si>
  <si>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</si>
  <si>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</si>
  <si>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</si>
  <si>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</si>
  <si>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</si>
  <si>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</si>
  <si>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</si>
  <si>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</si>
  <si>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</si>
  <si>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</si>
  <si>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</si>
  <si>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</si>
  <si>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</si>
  <si>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</si>
  <si>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</si>
  <si>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</si>
  <si>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</si>
  <si>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</si>
  <si>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</si>
  <si>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</si>
  <si>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</si>
  <si>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</si>
  <si>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</si>
  <si>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</si>
  <si>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</si>
  <si>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</si>
  <si>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</si>
  <si>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</si>
  <si>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</si>
  <si>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</si>
  <si>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</si>
  <si>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</si>
  <si>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</si>
  <si>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</si>
  <si>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</si>
  <si>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</si>
  <si>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</si>
  <si>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</si>
  <si>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</si>
  <si>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</si>
  <si>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</si>
  <si>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</si>
  <si>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</si>
  <si>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</si>
  <si>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</si>
  <si>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</si>
  <si>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</si>
  <si>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</si>
  <si>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</si>
  <si>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</si>
  <si>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</si>
  <si>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</si>
  <si>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</si>
  <si>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</si>
  <si>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</si>
  <si>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</si>
  <si>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</si>
  <si>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</si>
  <si>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</si>
  <si>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</si>
  <si>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</si>
  <si>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</si>
  <si>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</si>
  <si>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</si>
  <si>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</si>
  <si>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</si>
  <si>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</si>
  <si>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</si>
  <si>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</si>
  <si>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</si>
  <si>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</si>
  <si>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</si>
  <si>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</si>
  <si>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</si>
  <si>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</si>
  <si>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</si>
  <si>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</si>
  <si>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</si>
  <si>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</si>
  <si>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</si>
  <si>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</si>
  <si>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</si>
  <si>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</si>
  <si>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</si>
  <si>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</si>
  <si>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</si>
  <si>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</si>
  <si>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</si>
  <si>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</si>
  <si>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</si>
  <si>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</si>
  <si>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</si>
  <si>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</si>
  <si>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</si>
  <si>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</si>
  <si>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</si>
  <si>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</si>
  <si>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</si>
  <si>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</si>
  <si>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</si>
  <si>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</si>
  <si>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</si>
  <si>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</si>
  <si>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</si>
  <si>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</si>
  <si>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</si>
  <si>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</si>
  <si>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</si>
  <si>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</si>
  <si>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</si>
  <si>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</si>
  <si>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</si>
  <si>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</si>
  <si>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</si>
  <si>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</si>
  <si>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</si>
  <si>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</si>
  <si>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</si>
  <si>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</si>
  <si>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</si>
  <si>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</si>
  <si>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</si>
  <si>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</si>
  <si>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</si>
  <si>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</si>
  <si>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</si>
  <si>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</si>
  <si>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</si>
  <si>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</si>
  <si>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</si>
  <si>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</si>
  <si>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</si>
  <si>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</si>
  <si>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</si>
  <si>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</si>
  <si>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</si>
  <si>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</si>
  <si>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</si>
  <si>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</si>
  <si>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</si>
  <si>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</si>
  <si>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</si>
  <si>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</si>
  <si>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</si>
  <si>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</si>
  <si>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</si>
  <si>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</si>
  <si>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</si>
  <si>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</si>
  <si>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</si>
  <si>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</si>
  <si>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</si>
  <si>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</si>
  <si>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</si>
  <si>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</si>
  <si>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</si>
  <si>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</si>
  <si>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</si>
  <si>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</si>
  <si>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</si>
  <si>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</si>
  <si>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</si>
  <si>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</si>
  <si>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</si>
  <si>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</si>
  <si>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</si>
  <si>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</si>
  <si>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</si>
  <si>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</si>
  <si>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</si>
  <si>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</si>
  <si>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</si>
  <si>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</si>
  <si>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</si>
  <si>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</si>
  <si>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</si>
  <si>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</si>
  <si>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</si>
  <si>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</si>
  <si>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</si>
  <si>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</si>
  <si>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</si>
  <si>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</si>
  <si>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</si>
  <si>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</si>
  <si>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</si>
  <si>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</si>
  <si>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</si>
  <si>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</si>
  <si>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</si>
  <si>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</si>
  <si>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</si>
  <si>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</si>
  <si>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</si>
  <si>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</si>
  <si>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</si>
  <si>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</si>
  <si>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</si>
  <si>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</si>
  <si>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</si>
  <si>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</si>
  <si>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</si>
  <si>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</si>
  <si>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</si>
  <si>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</si>
  <si>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</si>
  <si>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</si>
  <si>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</si>
  <si>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</si>
  <si>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</si>
  <si>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</si>
  <si>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</si>
  <si>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</si>
  <si>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</si>
  <si>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</si>
  <si>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</si>
  <si>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</si>
  <si>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</si>
  <si>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</si>
  <si>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</si>
  <si>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</si>
  <si>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</si>
  <si>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</si>
  <si>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</si>
  <si>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</si>
  <si>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</si>
  <si>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</si>
  <si>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</si>
  <si>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</si>
  <si>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</si>
  <si>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</si>
  <si>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</si>
  <si>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</si>
  <si>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</si>
  <si>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</si>
  <si>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</si>
  <si>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</si>
  <si>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</si>
  <si>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</si>
  <si>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</si>
  <si>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</si>
  <si>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</si>
  <si>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</si>
  <si>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</si>
  <si>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</si>
  <si>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</si>
  <si>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</si>
  <si>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</si>
  <si>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</si>
  <si>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</si>
  <si>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</si>
  <si>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</si>
  <si>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</si>
  <si>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</si>
  <si>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</si>
  <si>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</si>
  <si>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</si>
  <si>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</si>
  <si>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</si>
  <si>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</si>
  <si>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</si>
  <si>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</si>
  <si>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</si>
  <si>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</si>
  <si>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</si>
  <si>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</si>
  <si>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</si>
  <si>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</si>
  <si>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</si>
  <si>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</si>
  <si>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</si>
  <si>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</si>
  <si>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</si>
  <si>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</si>
  <si>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</si>
  <si>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</si>
  <si>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</si>
  <si>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</si>
  <si>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</si>
  <si>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</si>
  <si>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</si>
  <si>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</si>
  <si>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</si>
  <si>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</si>
  <si>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</si>
  <si>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</si>
  <si>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</si>
  <si>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</si>
  <si>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</si>
  <si>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</si>
  <si>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</si>
  <si>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</si>
  <si>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</si>
  <si>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</si>
  <si>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</si>
  <si>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</si>
  <si>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</si>
  <si>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</si>
  <si>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</si>
  <si>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</si>
  <si>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</si>
  <si>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</si>
  <si>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</si>
  <si>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</si>
  <si>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</si>
  <si>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</si>
  <si>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</si>
  <si>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</si>
  <si>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</si>
  <si>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</si>
  <si>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</si>
  <si>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</si>
  <si>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</si>
  <si>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</si>
  <si>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</si>
  <si>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</si>
  <si>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</si>
  <si>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</si>
  <si>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</si>
  <si>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</si>
  <si>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</si>
  <si>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</si>
  <si>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</si>
  <si>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</si>
  <si>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</si>
  <si>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</si>
  <si>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</si>
  <si>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</si>
  <si>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</si>
  <si>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</si>
  <si>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</si>
  <si>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</si>
  <si>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</si>
  <si>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</si>
  <si>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</si>
  <si>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</si>
  <si>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</si>
  <si>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</si>
  <si>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</si>
  <si>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</si>
  <si>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</si>
  <si>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</si>
  <si>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</si>
  <si>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</si>
  <si>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</si>
  <si>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</si>
  <si>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</si>
  <si>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</si>
  <si>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</si>
  <si>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</si>
  <si>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</si>
  <si>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</si>
  <si>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</si>
  <si>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</si>
  <si>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</si>
  <si>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</si>
  <si>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</si>
  <si>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</si>
  <si>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</si>
  <si>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</si>
  <si>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</si>
  <si>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</si>
  <si>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</si>
  <si>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</si>
  <si>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</si>
  <si>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</si>
  <si>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</si>
  <si>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</si>
  <si>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</si>
  <si>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</si>
  <si>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</si>
  <si>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</si>
  <si>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</si>
  <si>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</si>
  <si>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</si>
  <si>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</si>
  <si>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</si>
  <si>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</si>
  <si>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</si>
  <si>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</si>
  <si>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</si>
  <si>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</si>
  <si>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</si>
  <si>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</si>
  <si>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</si>
  <si>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</si>
  <si>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</si>
  <si>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</si>
  <si>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</si>
  <si>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</si>
  <si>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</si>
  <si>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</si>
  <si>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</si>
  <si>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</si>
  <si>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</si>
  <si>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</si>
  <si>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</si>
  <si>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</si>
  <si>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</si>
  <si>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</si>
  <si>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</si>
  <si>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</si>
  <si>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</si>
  <si>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</si>
  <si>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</si>
  <si>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</si>
  <si>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</si>
  <si>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</si>
  <si>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</si>
  <si>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</si>
  <si>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</si>
  <si>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</si>
  <si>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</si>
  <si>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</si>
  <si>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</si>
  <si>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</si>
  <si>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</si>
  <si>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</si>
  <si>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</si>
  <si>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</si>
  <si>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</si>
  <si>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</si>
  <si>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</si>
  <si>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</si>
  <si>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</si>
  <si>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</si>
  <si>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</si>
  <si>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</si>
  <si>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</si>
  <si>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</si>
  <si>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</si>
  <si>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</si>
  <si>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</si>
  <si>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</si>
  <si>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</si>
  <si>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</si>
  <si>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</si>
  <si>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</si>
  <si>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</si>
  <si>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</si>
  <si>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</si>
  <si>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</si>
  <si>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</si>
  <si>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</si>
  <si>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</si>
  <si>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</si>
  <si>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</si>
  <si>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</si>
  <si>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</si>
  <si>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</si>
  <si>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</si>
  <si>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</si>
  <si>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</si>
  <si>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</si>
  <si>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</si>
  <si>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</si>
  <si>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</si>
  <si>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</si>
  <si>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</si>
  <si>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</si>
  <si>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</si>
  <si>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</si>
  <si>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</si>
  <si>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</si>
  <si>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</si>
  <si>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</si>
  <si>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</si>
  <si>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</si>
  <si>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</si>
  <si>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</si>
  <si>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</si>
  <si>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</si>
  <si>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</si>
  <si>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</si>
  <si>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</si>
  <si>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</si>
  <si>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</si>
  <si>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</si>
  <si>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</si>
  <si>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</si>
  <si>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</si>
  <si>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</si>
  <si>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</si>
  <si>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</si>
  <si>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</si>
  <si>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</si>
  <si>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</si>
  <si>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</si>
  <si>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</si>
  <si>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</si>
  <si>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</si>
  <si>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</si>
  <si>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</si>
  <si>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</si>
  <si>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</si>
  <si>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</si>
  <si>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</si>
  <si>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</si>
  <si>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</si>
  <si>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</si>
  <si>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</si>
  <si>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</si>
  <si>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</si>
  <si>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</si>
  <si>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</si>
  <si>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</si>
  <si>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</si>
  <si>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</si>
  <si>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</si>
  <si>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</si>
  <si>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</si>
  <si>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</si>
  <si>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</si>
  <si>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</si>
  <si>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</si>
  <si>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</si>
  <si>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</si>
  <si>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</si>
  <si>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</si>
  <si>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</si>
  <si>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</si>
  <si>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</si>
  <si>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</si>
  <si>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</si>
  <si>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</si>
  <si>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</si>
  <si>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</si>
  <si>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</si>
  <si>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</si>
  <si>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</si>
  <si>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</si>
  <si>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</si>
  <si>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</si>
  <si>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</si>
  <si>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</si>
  <si>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</si>
  <si>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</si>
  <si>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</si>
  <si>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</si>
  <si>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</si>
  <si>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</si>
  <si>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</si>
  <si>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</si>
  <si>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</si>
  <si>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</si>
  <si>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</si>
  <si>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</si>
  <si>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</si>
  <si>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</si>
  <si>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</si>
  <si>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</si>
  <si>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</si>
  <si>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</si>
  <si>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</si>
  <si>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</si>
  <si>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</si>
  <si>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</si>
  <si>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</si>
  <si>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</si>
  <si>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</si>
  <si>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</si>
  <si>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</si>
  <si>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</si>
  <si>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</si>
  <si>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</si>
  <si>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</si>
  <si>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</si>
  <si>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</si>
  <si>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</si>
  <si>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</si>
  <si>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</si>
  <si>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</si>
  <si>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</si>
  <si>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</si>
  <si>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</si>
  <si>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</si>
  <si>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</si>
  <si>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</si>
  <si>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</si>
  <si>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</si>
  <si>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</si>
  <si>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</si>
  <si>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</si>
  <si>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</si>
  <si>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</si>
  <si>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</si>
  <si>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</si>
  <si>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</si>
  <si>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</si>
  <si>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</si>
  <si>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</si>
  <si>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</si>
  <si>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</si>
  <si>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</si>
  <si>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</si>
  <si>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</si>
  <si>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</si>
  <si>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</si>
  <si>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</si>
  <si>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</si>
  <si>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</si>
  <si>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</si>
  <si>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</si>
  <si>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</si>
  <si>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</si>
  <si>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</si>
  <si>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</si>
  <si>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</si>
  <si>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</si>
  <si>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</si>
  <si>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</si>
  <si>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</si>
  <si>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</si>
  <si>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</si>
  <si>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</si>
  <si>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</si>
  <si>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</si>
  <si>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</si>
  <si>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</si>
  <si>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</si>
  <si>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</si>
  <si>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</si>
  <si>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</si>
  <si>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</si>
  <si>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</si>
  <si>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</si>
  <si>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</si>
  <si>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</si>
  <si>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</si>
  <si>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</si>
  <si>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</si>
  <si>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</si>
  <si>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</si>
  <si>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</si>
  <si>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</si>
  <si>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</si>
  <si>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</si>
  <si>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</si>
  <si>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</si>
  <si>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</si>
  <si>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</si>
  <si>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</si>
  <si>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</si>
  <si>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</si>
  <si>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</si>
  <si>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</si>
  <si>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</si>
  <si>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</si>
  <si>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</si>
  <si>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</si>
  <si>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</si>
  <si>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</si>
  <si>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</si>
  <si>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</si>
  <si>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</si>
  <si>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</si>
  <si>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</si>
  <si>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</si>
  <si>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</si>
  <si>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</si>
  <si>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</si>
  <si>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</si>
  <si>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</si>
  <si>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</si>
  <si>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</si>
  <si>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</si>
  <si>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</si>
  <si>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</si>
  <si>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</si>
  <si>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</si>
  <si>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</si>
  <si>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</si>
  <si>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</si>
  <si>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</si>
  <si>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</si>
  <si>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</si>
  <si>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</si>
  <si>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</si>
  <si>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</si>
  <si>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</si>
  <si>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</si>
  <si>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</si>
  <si>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</si>
  <si>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</si>
  <si>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</si>
  <si>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</si>
  <si>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</si>
  <si>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</si>
  <si>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</si>
  <si>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</si>
  <si>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</si>
  <si>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</si>
  <si>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</si>
  <si>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</si>
  <si>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</si>
  <si>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</si>
  <si>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</si>
  <si>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</si>
  <si>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</si>
  <si>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</si>
  <si>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</si>
  <si>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</si>
  <si>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</si>
  <si>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</si>
  <si>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</si>
  <si>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</si>
  <si>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</si>
  <si>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</si>
  <si>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</si>
  <si>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</si>
  <si>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</si>
  <si>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</si>
  <si>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</si>
  <si>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</si>
  <si>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</si>
  <si>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</si>
  <si>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</si>
  <si>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</si>
  <si>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</si>
  <si>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</si>
  <si>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</si>
  <si>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</si>
  <si>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</si>
  <si>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</si>
  <si>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</si>
  <si>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</si>
  <si>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</si>
  <si>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</si>
  <si>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</si>
  <si>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</si>
  <si>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</si>
  <si>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</si>
  <si>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</si>
  <si>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</si>
  <si>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</si>
  <si>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</si>
  <si>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</si>
  <si>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</si>
  <si>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</si>
  <si>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</si>
  <si>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</si>
  <si>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</si>
  <si>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</si>
  <si>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</si>
  <si>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</si>
  <si>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</si>
  <si>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</si>
  <si>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</si>
  <si>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</si>
  <si>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</si>
  <si>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</si>
  <si>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</si>
  <si>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</si>
  <si>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</si>
  <si>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</si>
  <si>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</si>
  <si>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</si>
  <si>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</si>
  <si>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</si>
  <si>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</si>
  <si>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</si>
  <si>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</si>
  <si>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</si>
  <si>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</si>
  <si>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</si>
  <si>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</si>
  <si>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</si>
  <si>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</si>
  <si>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</si>
  <si>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</si>
  <si>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</si>
  <si>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</si>
  <si>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</si>
  <si>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</si>
  <si>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</si>
  <si>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</si>
  <si>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</si>
  <si>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</si>
  <si>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</si>
  <si>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</si>
  <si>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</si>
  <si>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</si>
  <si>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</si>
  <si>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</si>
  <si>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</si>
  <si>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</si>
  <si>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</si>
  <si>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</si>
  <si>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</si>
  <si>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</si>
  <si>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</si>
  <si>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</si>
  <si>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</si>
  <si>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</si>
  <si>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</si>
  <si>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</si>
  <si>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</si>
  <si>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</si>
  <si>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</si>
  <si>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</si>
  <si>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</si>
  <si>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</si>
  <si>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</si>
  <si>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</si>
  <si>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</si>
  <si>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</si>
  <si>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</si>
  <si>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</si>
  <si>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</si>
  <si>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</si>
  <si>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</si>
  <si>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</si>
  <si>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</si>
  <si>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</si>
  <si>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</si>
  <si>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</si>
  <si>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</si>
  <si>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</si>
  <si>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</si>
  <si>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</si>
  <si>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</si>
  <si>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</si>
  <si>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</si>
  <si>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</si>
  <si>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</si>
  <si>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</si>
  <si>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</si>
  <si>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</si>
  <si>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</si>
  <si>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</si>
  <si>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</si>
  <si>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</si>
  <si>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</si>
  <si>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</si>
  <si>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</si>
  <si>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</si>
  <si>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</si>
  <si>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</si>
  <si>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</si>
  <si>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</si>
  <si>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</si>
  <si>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</si>
  <si>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</si>
  <si>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</si>
  <si>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</si>
  <si>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</si>
  <si>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</si>
  <si>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</si>
  <si>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</si>
  <si>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</si>
  <si>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</si>
  <si>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</si>
  <si>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</si>
  <si>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</si>
  <si>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</si>
  <si>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</si>
  <si>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</si>
  <si>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</si>
  <si>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</si>
  <si>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</si>
  <si>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</si>
  <si>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</si>
  <si>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</si>
  <si>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</si>
  <si>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</si>
  <si>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</si>
  <si>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</si>
  <si>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</si>
  <si>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</si>
  <si>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</si>
  <si>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</si>
  <si>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</si>
  <si>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</si>
  <si>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</si>
  <si>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</si>
  <si>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</si>
  <si>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</si>
  <si>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</si>
  <si>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</si>
  <si>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</si>
  <si>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</si>
  <si>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</si>
  <si>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</si>
  <si>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</si>
  <si>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</si>
  <si>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</si>
  <si>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</si>
  <si>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</si>
  <si>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</si>
  <si>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</si>
  <si>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</si>
  <si>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</si>
  <si>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</si>
  <si>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</si>
  <si>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</si>
  <si>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</si>
  <si>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</si>
  <si>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</si>
  <si>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</si>
  <si>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</si>
  <si>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</si>
  <si>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</si>
  <si>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</si>
  <si>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</si>
  <si>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</si>
  <si>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</si>
  <si>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</si>
  <si>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</si>
  <si>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</si>
  <si>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</si>
  <si>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</si>
  <si>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</si>
  <si>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</si>
  <si>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</si>
  <si>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</si>
  <si>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</si>
  <si>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</si>
  <si>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</si>
  <si>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</si>
  <si>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</si>
  <si>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</si>
  <si>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</si>
  <si>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</si>
  <si>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</si>
  <si>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</si>
  <si>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</si>
  <si>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</si>
  <si>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</si>
  <si>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</si>
  <si>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</si>
  <si>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</si>
  <si>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</si>
  <si>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</si>
  <si>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</si>
  <si>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</si>
  <si>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</si>
  <si>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</si>
  <si>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</si>
  <si>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</si>
  <si>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</si>
  <si>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</si>
  <si>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</si>
  <si>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</si>
  <si>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</si>
  <si>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</si>
  <si>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</si>
  <si>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</si>
  <si>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</si>
  <si>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</si>
  <si>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</si>
  <si>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</si>
  <si>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</si>
  <si>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</si>
  <si>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</si>
  <si>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</si>
  <si>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</si>
  <si>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</si>
  <si>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</si>
  <si>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</si>
  <si>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</si>
  <si>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</si>
  <si>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</si>
  <si>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</si>
  <si>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</si>
  <si>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</si>
  <si>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</si>
  <si>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</si>
  <si>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</si>
  <si>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</si>
  <si>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</si>
  <si>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</si>
  <si>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</si>
  <si>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</si>
  <si>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</si>
  <si>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</si>
  <si>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</si>
  <si>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</si>
  <si>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</si>
  <si>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</si>
  <si>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</si>
  <si>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</si>
  <si>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</si>
  <si>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</si>
  <si>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</si>
  <si>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</si>
  <si>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</si>
  <si>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</si>
  <si>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</si>
  <si>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</si>
  <si>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</si>
  <si>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</si>
  <si>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</si>
  <si>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</si>
  <si>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</si>
  <si>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</si>
  <si>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</si>
  <si>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</si>
  <si>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</si>
  <si>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</si>
  <si>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</si>
  <si>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</si>
  <si>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</si>
  <si>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</si>
  <si>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</si>
  <si>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</si>
  <si>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</si>
  <si>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</si>
  <si>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</si>
  <si>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</si>
  <si>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</si>
  <si>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</si>
  <si>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</si>
  <si>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</si>
  <si>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</si>
  <si>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</si>
  <si>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</si>
  <si>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</si>
  <si>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</si>
  <si>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</si>
  <si>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</si>
  <si>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</si>
  <si>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</si>
  <si>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</si>
  <si>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</si>
  <si>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</si>
  <si>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</si>
  <si>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</si>
  <si>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</si>
  <si>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</si>
  <si>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</si>
  <si>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</si>
  <si>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</si>
  <si>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</si>
  <si>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</si>
  <si>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</si>
  <si>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</si>
  <si>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</si>
  <si>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</si>
  <si>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</si>
  <si>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</si>
  <si>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</si>
  <si>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</si>
  <si>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</si>
  <si>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</si>
  <si>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</si>
  <si>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</si>
  <si>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</si>
  <si>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</si>
  <si>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</si>
  <si>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</si>
  <si>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</si>
  <si>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</si>
  <si>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</si>
  <si>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</si>
  <si>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</si>
  <si>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</si>
  <si>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</si>
  <si>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</si>
  <si>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</si>
  <si>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</si>
  <si>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</si>
  <si>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</si>
  <si>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</si>
  <si>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</si>
  <si>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</si>
  <si>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</si>
  <si>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</si>
  <si>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</si>
  <si>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</si>
  <si>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</si>
  <si>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</si>
  <si>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</si>
  <si>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</si>
  <si>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</si>
  <si>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</si>
  <si>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</si>
  <si>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</si>
  <si>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</si>
  <si>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</si>
  <si>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</si>
  <si>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</si>
  <si>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</si>
  <si>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</si>
  <si>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</si>
  <si>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</si>
  <si>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</si>
  <si>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</si>
  <si>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</si>
  <si>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</si>
  <si>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</si>
  <si>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</si>
  <si>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</si>
  <si>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</si>
  <si>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</si>
  <si>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</si>
  <si>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</si>
  <si>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</si>
  <si>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</si>
  <si>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</si>
  <si>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</si>
  <si>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</si>
  <si>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</si>
  <si>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</si>
  <si>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</si>
  <si>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</si>
  <si>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</si>
  <si>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</si>
  <si>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</si>
  <si>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</si>
  <si>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</si>
  <si>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</si>
  <si>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</si>
  <si>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</si>
  <si>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</si>
  <si>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</si>
  <si>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</si>
  <si>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</si>
  <si>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</si>
  <si>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</si>
  <si>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</si>
  <si>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</si>
  <si>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</si>
  <si>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</si>
  <si>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</si>
  <si>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</si>
  <si>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</si>
  <si>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</si>
  <si>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</si>
  <si>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</si>
  <si>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</si>
  <si>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</si>
  <si>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</si>
  <si>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</si>
  <si>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</si>
  <si>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</si>
  <si>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</si>
  <si>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</si>
  <si>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</si>
  <si>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</si>
  <si>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</si>
  <si>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</si>
  <si>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</si>
  <si>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</si>
  <si>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</si>
  <si>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</si>
  <si>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</si>
  <si>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</si>
  <si>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</si>
  <si>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</si>
  <si>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</si>
  <si>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</si>
  <si>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</si>
  <si>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</si>
  <si>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</si>
  <si>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</si>
  <si>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</si>
  <si>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</si>
  <si>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</si>
  <si>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</si>
  <si>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</si>
  <si>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</si>
  <si>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</si>
  <si>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</si>
  <si>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</si>
  <si>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</si>
  <si>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</si>
  <si>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</si>
  <si>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</si>
  <si>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</si>
  <si>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</si>
  <si>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</si>
  <si>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</si>
  <si>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</si>
  <si>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</si>
  <si>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</si>
  <si>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</si>
  <si>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</si>
  <si>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</si>
  <si>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</si>
  <si>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</si>
  <si>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</si>
  <si>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</si>
  <si>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</si>
  <si>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</si>
  <si>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</si>
  <si>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</si>
  <si>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</si>
  <si>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</si>
  <si>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</si>
  <si>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</si>
  <si>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</si>
  <si>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</si>
  <si>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</si>
  <si>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</si>
  <si>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</si>
  <si>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</si>
  <si>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</si>
  <si>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</si>
  <si>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</si>
  <si>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</si>
  <si>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</si>
  <si>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</si>
  <si>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</si>
  <si>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</si>
  <si>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</si>
  <si>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</si>
  <si>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</si>
  <si>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</si>
  <si>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</si>
  <si>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</si>
  <si>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</si>
  <si>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</si>
  <si>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</si>
  <si>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</si>
  <si>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</si>
  <si>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</si>
  <si>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</si>
  <si>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</si>
  <si>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</si>
  <si>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</si>
  <si>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</si>
  <si>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</si>
  <si>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</si>
  <si>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</si>
  <si>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</si>
  <si>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</si>
  <si>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</si>
  <si>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</si>
  <si>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</si>
  <si>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</si>
  <si>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</si>
  <si>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</si>
  <si>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</si>
  <si>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</si>
  <si>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</si>
  <si>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</si>
  <si>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</si>
  <si>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</si>
  <si>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</si>
  <si>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</si>
  <si>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</si>
  <si>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</si>
  <si>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</si>
  <si>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</si>
  <si>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</si>
  <si>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</si>
  <si>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</si>
  <si>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</si>
  <si>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</si>
  <si>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</si>
  <si>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</si>
  <si>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</si>
  <si>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</si>
  <si>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</si>
  <si>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</si>
  <si>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</si>
  <si>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</si>
  <si>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</si>
  <si>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</si>
  <si>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</si>
  <si>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</si>
  <si>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</si>
  <si>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</si>
  <si>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</si>
  <si>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</si>
  <si>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</si>
  <si>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</si>
  <si>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</si>
  <si>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</si>
  <si>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</si>
  <si>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</si>
  <si>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</si>
  <si>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</si>
  <si>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</si>
  <si>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</si>
  <si>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</si>
  <si>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</si>
  <si>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</si>
  <si>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</si>
  <si>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</si>
  <si>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</si>
  <si>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</si>
  <si>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</si>
  <si>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</si>
  <si>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</si>
  <si>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</si>
  <si>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</si>
  <si>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</si>
  <si>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</si>
  <si>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</si>
  <si>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</si>
  <si>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</si>
  <si>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</si>
  <si>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</si>
  <si>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</si>
  <si>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</si>
  <si>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</si>
  <si>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</si>
  <si>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</si>
  <si>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</si>
  <si>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</si>
  <si>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</si>
  <si>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</si>
  <si>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</si>
  <si>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</si>
  <si>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</si>
  <si>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</si>
  <si>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</si>
  <si>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</si>
  <si>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</si>
  <si>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</si>
  <si>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</si>
  <si>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</si>
  <si>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</si>
  <si>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</si>
  <si>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</si>
  <si>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</si>
  <si>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</si>
  <si>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</si>
  <si>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</si>
  <si>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</si>
  <si>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</si>
  <si>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</si>
  <si>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</si>
  <si>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</si>
  <si>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</si>
  <si>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</si>
  <si>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</si>
  <si>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</si>
  <si>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</si>
  <si>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</si>
  <si>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</si>
  <si>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</si>
  <si>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</si>
  <si>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</si>
  <si>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</si>
  <si>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</si>
  <si>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</si>
  <si>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</si>
  <si>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</si>
  <si>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</si>
  <si>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</si>
  <si>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</si>
  <si>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</si>
  <si>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</si>
  <si>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</si>
  <si>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</si>
  <si>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</si>
  <si>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</si>
  <si>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</si>
  <si>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</si>
  <si>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</si>
  <si>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</si>
  <si>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</si>
  <si>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</si>
  <si>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</si>
  <si>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</si>
  <si>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</si>
  <si>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</si>
  <si>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</si>
  <si>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</si>
  <si>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</si>
  <si>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</si>
  <si>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</si>
  <si>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</si>
  <si>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</si>
  <si>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</si>
  <si>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</si>
  <si>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</si>
  <si>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</si>
  <si>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</si>
  <si>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</si>
  <si>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</si>
  <si>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</si>
  <si>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</si>
  <si>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</si>
  <si>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</si>
  <si>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</si>
  <si>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</si>
  <si>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</si>
  <si>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</si>
  <si>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</si>
  <si>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</si>
  <si>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</si>
  <si>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</si>
  <si>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</si>
  <si>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</si>
  <si>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</si>
  <si>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</si>
  <si>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</si>
  <si>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</si>
  <si>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</si>
  <si>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</si>
  <si>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</si>
  <si>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</si>
  <si>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</si>
  <si>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</si>
  <si>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</si>
  <si>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</si>
  <si>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</si>
  <si>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</si>
  <si>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</si>
  <si>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</si>
  <si>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</si>
  <si>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</si>
  <si>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</si>
  <si>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</si>
  <si>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</si>
  <si>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</si>
  <si>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</si>
  <si>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</si>
  <si>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</si>
  <si>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</si>
  <si>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</si>
  <si>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</si>
  <si>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</si>
  <si>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</si>
  <si>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</si>
  <si>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</si>
  <si>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</si>
  <si>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</si>
  <si>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</si>
  <si>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</si>
  <si>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</si>
  <si>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</si>
  <si>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</si>
  <si>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</si>
  <si>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</si>
  <si>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</si>
  <si>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</si>
  <si>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</si>
  <si>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</si>
  <si>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</si>
  <si>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</si>
  <si>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</si>
  <si>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</si>
  <si>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</si>
  <si>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</si>
  <si>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</si>
  <si>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</si>
  <si>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</si>
  <si>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</si>
  <si>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</si>
  <si>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</si>
  <si>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</si>
  <si>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</si>
  <si>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</si>
  <si>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</si>
  <si>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</si>
  <si>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</si>
  <si>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</si>
  <si>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</si>
  <si>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</si>
  <si>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</si>
  <si>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</si>
  <si>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</si>
  <si>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</si>
  <si>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</si>
  <si>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</si>
  <si>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</si>
  <si>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</si>
  <si>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</si>
  <si>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</si>
  <si>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</si>
  <si>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</si>
  <si>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</si>
  <si>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</si>
  <si>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</si>
  <si>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</si>
  <si>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</si>
  <si>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</si>
  <si>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</si>
  <si>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</si>
  <si>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</si>
  <si>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</si>
  <si>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</si>
  <si>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</si>
  <si>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</si>
  <si>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</si>
  <si>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</si>
  <si>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</si>
  <si>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</si>
  <si>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</si>
  <si>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</si>
  <si>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</si>
  <si>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</si>
  <si>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</si>
  <si>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</si>
  <si>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</si>
  <si>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</si>
  <si>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</si>
  <si>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</si>
  <si>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</si>
  <si>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</si>
  <si>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</si>
  <si>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</si>
  <si>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</si>
  <si>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</si>
  <si>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</si>
  <si>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</si>
  <si>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</si>
  <si>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</si>
  <si>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</si>
  <si>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</si>
  <si>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</si>
  <si>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</si>
  <si>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</si>
  <si>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</si>
  <si>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</si>
  <si>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</si>
  <si>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</si>
  <si>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</si>
  <si>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</si>
  <si>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</si>
  <si>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</si>
  <si>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</si>
  <si>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</si>
  <si>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</si>
  <si>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</si>
  <si>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</si>
  <si>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</si>
  <si>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</si>
  <si>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</si>
  <si>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</si>
  <si>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</si>
  <si>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</si>
  <si>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</si>
  <si>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</si>
  <si>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</si>
  <si>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</si>
  <si>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</si>
  <si>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</si>
  <si>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</si>
  <si>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</si>
  <si>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</si>
  <si>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</si>
  <si>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</si>
  <si>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</si>
  <si>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</si>
  <si>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</si>
  <si>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</si>
  <si>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</si>
  <si>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</si>
  <si>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</si>
  <si>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</si>
  <si>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</si>
  <si>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</si>
  <si>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</si>
  <si>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</si>
  <si>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</si>
  <si>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</si>
  <si>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</si>
  <si>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</si>
  <si>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</si>
  <si>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</si>
  <si>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</si>
  <si>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</si>
  <si>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</si>
  <si>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</si>
  <si>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</si>
  <si>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</si>
  <si>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</si>
  <si>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</si>
  <si>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</si>
  <si>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</si>
  <si>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</si>
  <si>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</si>
  <si>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</si>
  <si>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</si>
  <si>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</si>
  <si>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</si>
  <si>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</si>
  <si>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</si>
  <si>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</si>
  <si>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</si>
  <si>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</si>
  <si>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</si>
  <si>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</si>
  <si>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</si>
  <si>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</si>
  <si>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</si>
  <si>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</si>
  <si>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</si>
  <si>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</si>
  <si>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</si>
  <si>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</si>
  <si>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</si>
  <si>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</si>
  <si>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</si>
  <si>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</si>
  <si>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</si>
  <si>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</si>
  <si>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</si>
  <si>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</si>
  <si>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</si>
  <si>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</si>
  <si>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</si>
  <si>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</si>
  <si>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</si>
  <si>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</si>
  <si>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</si>
  <si>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</si>
  <si>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</si>
  <si>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</si>
  <si>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</si>
  <si>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</si>
  <si>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</si>
  <si>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</si>
  <si>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</si>
  <si>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</si>
  <si>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</si>
  <si>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</si>
  <si>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</si>
  <si>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</si>
  <si>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</si>
  <si>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</si>
  <si>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</si>
  <si>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</si>
  <si>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</si>
  <si>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</si>
  <si>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</si>
  <si>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</si>
  <si>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</si>
  <si>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</si>
  <si>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</si>
  <si>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</si>
  <si>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</si>
  <si>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</si>
  <si>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</si>
  <si>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</si>
  <si>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</si>
  <si>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</si>
  <si>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</si>
  <si>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</si>
  <si>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</si>
  <si>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</si>
  <si>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</si>
  <si>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</si>
  <si>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</si>
  <si>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</si>
  <si>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</si>
  <si>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</si>
  <si>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</si>
  <si>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</si>
  <si>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</si>
  <si>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</si>
  <si>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</si>
  <si>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</si>
  <si>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</si>
  <si>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</si>
  <si>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</si>
  <si>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</si>
  <si>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</si>
  <si>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</si>
  <si>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</si>
  <si>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</si>
  <si>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</si>
  <si>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</si>
  <si>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</si>
  <si>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</si>
  <si>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</si>
  <si>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</si>
  <si>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</si>
  <si>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</si>
  <si>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</si>
  <si>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</si>
  <si>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</si>
  <si>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</si>
  <si>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</si>
  <si>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</si>
  <si>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</si>
  <si>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</si>
  <si>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</si>
  <si>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</si>
  <si>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</si>
  <si>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</si>
  <si>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</si>
  <si>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</si>
  <si>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</si>
  <si>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</si>
  <si>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</si>
  <si>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</si>
  <si>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</si>
  <si>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</si>
  <si>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</si>
  <si>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</si>
  <si>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</si>
  <si>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</si>
  <si>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</si>
  <si>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</si>
  <si>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</si>
  <si>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</si>
  <si>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</si>
  <si>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</si>
  <si>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</si>
  <si>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</si>
  <si>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</si>
  <si>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</si>
  <si>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</si>
  <si>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</si>
  <si>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</si>
  <si>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</si>
  <si>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</si>
  <si>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</si>
  <si>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</si>
  <si>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</si>
  <si>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</si>
  <si>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</si>
  <si>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</si>
  <si>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</si>
  <si>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</si>
  <si>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</si>
  <si>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</si>
  <si>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</si>
  <si>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</si>
  <si>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</si>
  <si>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</si>
  <si>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</si>
  <si>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</si>
  <si>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</si>
  <si>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</si>
  <si>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</si>
  <si>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</si>
  <si>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</si>
  <si>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</si>
  <si>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</si>
  <si>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</si>
  <si>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</si>
  <si>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</si>
  <si>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</si>
  <si>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</si>
  <si>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</si>
  <si>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</si>
  <si>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</si>
  <si>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</si>
  <si>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</si>
  <si>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</si>
  <si>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</si>
  <si>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</si>
  <si>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</si>
  <si>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</si>
  <si>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</si>
  <si>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</si>
  <si>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</si>
  <si>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</si>
  <si>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</si>
  <si>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</si>
  <si>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</si>
  <si>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</si>
  <si>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</si>
  <si>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</si>
  <si>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</si>
  <si>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</si>
  <si>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</si>
  <si>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</si>
  <si>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</si>
  <si>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</si>
  <si>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</si>
  <si>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</si>
  <si>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</si>
  <si>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</si>
  <si>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</si>
  <si>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</si>
  <si>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</si>
  <si>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</si>
  <si>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</si>
  <si>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</si>
  <si>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</si>
  <si>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</si>
  <si>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</si>
  <si>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</si>
  <si>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</si>
  <si>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</si>
  <si>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</si>
  <si>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</si>
  <si>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</si>
  <si>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</si>
  <si>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</si>
  <si>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</si>
  <si>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</si>
  <si>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</si>
  <si>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</si>
  <si>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</si>
  <si>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</si>
  <si>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</si>
  <si>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</si>
  <si>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</si>
  <si>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</si>
  <si>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</si>
  <si>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</si>
  <si>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</si>
  <si>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</si>
  <si>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</si>
  <si>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</si>
  <si>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</si>
  <si>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</si>
  <si>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</si>
  <si>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</si>
  <si>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</si>
  <si>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</si>
  <si>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</si>
  <si>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</si>
  <si>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</si>
  <si>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</si>
  <si>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</si>
  <si>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</si>
  <si>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</si>
  <si>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</si>
  <si>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</si>
  <si>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</si>
  <si>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</si>
  <si>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</si>
  <si>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</si>
  <si>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</si>
  <si>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</si>
  <si>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</si>
  <si>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</si>
  <si>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</si>
  <si>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</si>
  <si>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</si>
  <si>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</si>
  <si>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</si>
  <si>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</si>
  <si>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</si>
  <si>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</si>
  <si>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</si>
  <si>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</si>
  <si>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</si>
  <si>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</si>
  <si>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</si>
  <si>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</si>
  <si>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</si>
  <si>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</si>
  <si>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</si>
  <si>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</si>
  <si>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</si>
  <si>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</si>
  <si>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</si>
  <si>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</si>
  <si>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</si>
  <si>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</si>
  <si>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</si>
  <si>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</si>
  <si>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</si>
  <si>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</si>
  <si>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</si>
  <si>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</si>
  <si>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</si>
  <si>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</si>
  <si>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</si>
  <si>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</si>
  <si>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</si>
  <si>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</si>
  <si>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</si>
  <si>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</si>
  <si>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</si>
  <si>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</si>
  <si>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</si>
  <si>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</si>
  <si>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</si>
  <si>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</si>
  <si>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</si>
  <si>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</si>
  <si>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</si>
  <si>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</si>
  <si>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</si>
  <si>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</si>
  <si>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</si>
  <si>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</si>
  <si>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</si>
  <si>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</si>
  <si>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</si>
  <si>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</si>
  <si>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</si>
  <si>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</si>
  <si>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</si>
  <si>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</si>
  <si>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</si>
  <si>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</si>
  <si>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</si>
  <si>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</si>
  <si>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</si>
  <si>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</si>
  <si>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</si>
  <si>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</si>
  <si>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</si>
  <si>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</si>
  <si>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</si>
  <si>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</si>
  <si>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</si>
  <si>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</si>
  <si>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</si>
  <si>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</si>
  <si>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</si>
  <si>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</si>
  <si>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</si>
  <si>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</si>
  <si>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</si>
  <si>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</si>
  <si>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</si>
  <si>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</si>
  <si>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</si>
  <si>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</si>
  <si>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</si>
  <si>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</si>
  <si>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</si>
  <si>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</si>
  <si>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</si>
  <si>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</si>
  <si>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</si>
  <si>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</si>
  <si>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</si>
  <si>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</si>
  <si>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</si>
  <si>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</si>
  <si>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</si>
  <si>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</si>
  <si>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</si>
  <si>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</si>
  <si>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</si>
  <si>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</si>
  <si>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</si>
  <si>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</si>
  <si>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</si>
  <si>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</si>
  <si>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</si>
  <si>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</si>
  <si>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</si>
  <si>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</si>
  <si>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</si>
  <si>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</si>
  <si>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</si>
  <si>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</si>
  <si>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</si>
  <si>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</si>
  <si>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</si>
  <si>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</si>
  <si>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</si>
  <si>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</si>
  <si>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</si>
  <si>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</si>
  <si>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</si>
  <si>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</si>
  <si>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</si>
  <si>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</si>
  <si>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</si>
  <si>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</si>
  <si>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</si>
  <si>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</si>
  <si>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</si>
  <si>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</si>
  <si>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</si>
  <si>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</si>
  <si>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</si>
  <si>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</si>
  <si>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</si>
  <si>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</si>
  <si>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</si>
  <si>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</si>
  <si>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</si>
  <si>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</si>
  <si>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</si>
  <si>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</si>
  <si>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</si>
  <si>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</si>
  <si>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</si>
  <si>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</si>
  <si>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</si>
  <si>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</si>
  <si>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</si>
  <si>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</si>
  <si>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</si>
  <si>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</si>
  <si>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</si>
  <si>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</si>
  <si>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</si>
  <si>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</si>
  <si>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</si>
  <si>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</si>
  <si>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</si>
  <si>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</si>
  <si>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</si>
  <si>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</si>
  <si>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</si>
  <si>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</si>
  <si>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</si>
  <si>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</si>
  <si>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</si>
  <si>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</si>
  <si>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</si>
  <si>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</si>
  <si>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</si>
  <si>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</si>
  <si>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</si>
  <si>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</si>
  <si>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</si>
  <si>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</si>
  <si>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</si>
  <si>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</si>
  <si>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</si>
  <si>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</si>
  <si>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</si>
  <si>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</si>
  <si>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</si>
  <si>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</si>
  <si>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</si>
  <si>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</si>
  <si>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</si>
  <si>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</si>
  <si>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</si>
  <si>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</si>
  <si>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</si>
  <si>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</si>
  <si>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</si>
  <si>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</si>
  <si>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</si>
  <si>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</si>
  <si>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</si>
  <si>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</si>
  <si>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</si>
  <si>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</si>
  <si>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</si>
  <si>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</si>
  <si>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</si>
  <si>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</si>
  <si>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</si>
  <si>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</si>
  <si>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</si>
  <si>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</si>
  <si>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</si>
  <si>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</si>
  <si>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</si>
  <si>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</si>
  <si>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</si>
  <si>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</si>
  <si>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</si>
  <si>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</si>
  <si>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</si>
  <si>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</si>
  <si>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</si>
  <si>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</si>
  <si>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</si>
  <si>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</si>
  <si>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</si>
  <si>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</si>
  <si>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</si>
  <si>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</si>
  <si>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</si>
  <si>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</si>
  <si>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</si>
  <si>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</si>
  <si>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</si>
  <si>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</si>
  <si>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</si>
  <si>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</si>
  <si>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</si>
  <si>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</si>
  <si>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</si>
  <si>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</si>
  <si>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</si>
  <si>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</si>
  <si>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</si>
  <si>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</si>
  <si>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</si>
  <si>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</si>
  <si>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</si>
  <si>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</si>
  <si>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</si>
  <si>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</si>
  <si>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</si>
  <si>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</si>
  <si>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</si>
  <si>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</si>
  <si>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</si>
  <si>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</si>
  <si>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</si>
  <si>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</si>
  <si>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</si>
  <si>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</si>
  <si>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</si>
  <si>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</si>
  <si>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</si>
  <si>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</si>
  <si>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</si>
  <si>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</si>
  <si>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</si>
  <si>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</si>
  <si>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</si>
  <si>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</si>
  <si>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</si>
  <si>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</si>
  <si>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</si>
  <si>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</si>
  <si>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</si>
  <si>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</si>
  <si>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</si>
  <si>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</si>
  <si>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</si>
  <si>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</si>
  <si>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</si>
  <si>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</si>
  <si>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</si>
  <si>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</si>
  <si>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</si>
  <si>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</si>
  <si>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</si>
  <si>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</si>
  <si>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</si>
  <si>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</si>
  <si>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</si>
  <si>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</si>
  <si>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</si>
  <si>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</si>
  <si>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</si>
  <si>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</si>
  <si>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</si>
  <si>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</si>
  <si>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</si>
  <si>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</si>
  <si>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</si>
  <si>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</si>
  <si>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</si>
  <si>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</si>
  <si>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</si>
  <si>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</si>
  <si>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</si>
  <si>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</si>
  <si>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</si>
  <si>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</si>
  <si>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</si>
  <si>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</si>
  <si>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</si>
  <si>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</si>
  <si>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</si>
  <si>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</si>
  <si>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</si>
  <si>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</si>
  <si>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</si>
  <si>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</si>
  <si>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</si>
  <si>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</si>
  <si>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</si>
  <si>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</si>
  <si>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</si>
  <si>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</si>
  <si>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</si>
  <si>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</si>
  <si>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</si>
  <si>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</si>
  <si>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</si>
  <si>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</si>
  <si>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</si>
  <si>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</si>
  <si>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</si>
  <si>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</si>
  <si>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</si>
  <si>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</si>
  <si>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</si>
  <si>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</si>
  <si>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</si>
  <si>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</si>
  <si>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</si>
  <si>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</si>
  <si>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</si>
  <si>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</si>
  <si>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</si>
  <si>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</si>
  <si>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</si>
  <si>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</si>
  <si>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</si>
  <si>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</si>
  <si>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</si>
  <si>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</si>
  <si>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</si>
  <si>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</si>
  <si>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</si>
  <si>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</si>
  <si>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</si>
  <si>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</si>
  <si>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</si>
  <si>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</si>
  <si>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</si>
  <si>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</si>
  <si>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</si>
  <si>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</si>
  <si>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</si>
  <si>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</si>
  <si>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</si>
  <si>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</si>
  <si>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</si>
  <si>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</si>
  <si>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</si>
  <si>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</si>
  <si>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</si>
  <si>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</si>
  <si>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</si>
  <si>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</si>
  <si>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</si>
  <si>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</si>
  <si>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</si>
  <si>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</si>
  <si>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</si>
  <si>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</si>
  <si>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</si>
  <si>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</si>
  <si>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</si>
  <si>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</si>
  <si>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</si>
  <si>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</si>
  <si>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</si>
  <si>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</si>
  <si>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</si>
  <si>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</si>
  <si>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</si>
  <si>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</si>
  <si>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</si>
  <si>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</si>
  <si>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</si>
  <si>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</si>
  <si>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</si>
  <si>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</si>
  <si>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</si>
  <si>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</si>
  <si>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</si>
  <si>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</si>
  <si>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</si>
  <si>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</si>
  <si>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</si>
  <si>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</si>
  <si>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</si>
  <si>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</si>
  <si>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</si>
  <si>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</si>
  <si>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</si>
  <si>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</si>
  <si>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</si>
  <si>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</si>
  <si>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</si>
  <si>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</si>
  <si>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</si>
  <si>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</si>
  <si>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</si>
  <si>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</si>
  <si>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</si>
  <si>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</si>
  <si>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</si>
  <si>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</si>
  <si>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</si>
  <si>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</si>
  <si>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</si>
  <si>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</si>
  <si>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</si>
  <si>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</si>
  <si>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</si>
  <si>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</si>
  <si>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</si>
  <si>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</si>
  <si>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</si>
  <si>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</si>
  <si>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</si>
  <si>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</si>
  <si>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</si>
  <si>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</si>
  <si>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</si>
  <si>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</si>
  <si>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</si>
  <si>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</si>
  <si>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</si>
  <si>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</si>
  <si>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</si>
  <si>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</si>
  <si>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</si>
  <si>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</si>
  <si>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</si>
  <si>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</si>
  <si>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</si>
  <si>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</si>
  <si>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</si>
  <si>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</si>
  <si>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</si>
  <si>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</si>
  <si>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</si>
  <si>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</si>
  <si>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</si>
  <si>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</si>
  <si>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</si>
  <si>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</si>
  <si>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</si>
  <si>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</si>
  <si>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</si>
  <si>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</si>
  <si>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</si>
  <si>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</si>
  <si>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</si>
  <si>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</si>
  <si>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</si>
  <si>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</si>
  <si>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</si>
  <si>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</si>
  <si>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</si>
  <si>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</si>
  <si>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</si>
  <si>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</si>
  <si>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</si>
  <si>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</si>
  <si>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</si>
  <si>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</si>
  <si>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</si>
  <si>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</si>
  <si>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</si>
  <si>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</si>
  <si>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</si>
  <si>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</si>
  <si>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</si>
  <si>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</si>
  <si>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</si>
  <si>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</si>
  <si>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</si>
  <si>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</si>
  <si>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</si>
  <si>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</si>
  <si>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</si>
  <si>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</si>
  <si>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</si>
  <si>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</si>
  <si>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</si>
  <si>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</si>
  <si>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</si>
  <si>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</si>
  <si>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</si>
  <si>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</si>
  <si>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</si>
  <si>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</si>
  <si>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</si>
  <si>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</si>
  <si>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</si>
  <si>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</si>
  <si>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</si>
  <si>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</si>
  <si>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</si>
  <si>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</si>
  <si>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</si>
  <si>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</si>
  <si>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</si>
  <si>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</si>
  <si>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</si>
  <si>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</si>
  <si>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</si>
  <si>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</si>
  <si>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</si>
  <si>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</si>
  <si>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</si>
  <si>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</si>
  <si>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</si>
  <si>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</si>
  <si>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</si>
  <si>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</si>
  <si>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</si>
  <si>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</si>
  <si>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</si>
  <si>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</si>
  <si>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</si>
  <si>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</si>
  <si>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</si>
  <si>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</si>
  <si>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</si>
  <si>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</si>
  <si>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</si>
  <si>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</si>
  <si>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</si>
  <si>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</si>
  <si>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</si>
  <si>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</si>
  <si>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</si>
  <si>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</si>
  <si>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</si>
  <si>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</si>
  <si>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</si>
  <si>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</si>
  <si>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</si>
  <si>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</si>
  <si>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</si>
  <si>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</si>
  <si>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</si>
  <si>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</si>
  <si>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</si>
  <si>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</si>
  <si>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</si>
  <si>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</si>
  <si>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</si>
  <si>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</si>
  <si>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</si>
  <si>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</si>
  <si>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</si>
  <si>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</si>
  <si>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</si>
  <si>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</si>
  <si>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</si>
  <si>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</si>
  <si>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</si>
  <si>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</si>
  <si>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</si>
  <si>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</si>
  <si>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</si>
  <si>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</si>
  <si>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</si>
  <si>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</si>
  <si>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</si>
  <si>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</si>
  <si>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</si>
  <si>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</si>
  <si>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</si>
  <si>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</si>
  <si>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</si>
  <si>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</si>
  <si>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</si>
  <si>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</si>
  <si>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</si>
  <si>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</si>
  <si>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</si>
  <si>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</si>
  <si>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</si>
  <si>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</si>
  <si>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</si>
  <si>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</si>
  <si>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</si>
  <si>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</si>
  <si>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</si>
  <si>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</si>
  <si>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</si>
  <si>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</si>
  <si>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</si>
  <si>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</si>
  <si>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</si>
  <si>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</si>
  <si>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</si>
  <si>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</si>
  <si>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</si>
  <si>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</si>
  <si>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</si>
  <si>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</si>
  <si>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</si>
  <si>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</si>
  <si>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</si>
  <si>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</si>
  <si>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</si>
  <si>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</si>
  <si>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</si>
  <si>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</si>
  <si>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</si>
  <si>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</si>
  <si>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</si>
  <si>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</si>
  <si>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</si>
  <si>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</si>
  <si>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</si>
  <si>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</si>
  <si>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</si>
  <si>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</si>
  <si>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</si>
  <si>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</si>
  <si>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</si>
  <si>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</si>
  <si>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</si>
  <si>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</si>
  <si>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</si>
  <si>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</si>
  <si>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</si>
  <si>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</si>
  <si>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</si>
  <si>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</si>
  <si>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</si>
  <si>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</si>
  <si>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</si>
  <si>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</si>
  <si>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</si>
  <si>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</si>
  <si>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</si>
  <si>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</si>
  <si>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</si>
  <si>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</si>
  <si>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</si>
  <si>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</si>
  <si>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</si>
  <si>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</si>
  <si>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</si>
  <si>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</si>
  <si>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</si>
  <si>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</si>
  <si>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</si>
  <si>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</si>
  <si>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</si>
  <si>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</si>
  <si>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</si>
  <si>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</si>
  <si>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</si>
  <si>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</si>
  <si>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</si>
  <si>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</si>
  <si>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</si>
  <si>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</si>
  <si>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</si>
  <si>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</si>
  <si>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</si>
  <si>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</si>
  <si>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</si>
  <si>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</si>
  <si>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</si>
  <si>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</si>
  <si>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</si>
  <si>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</si>
  <si>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</si>
  <si>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</si>
  <si>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</si>
  <si>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</si>
  <si>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</si>
  <si>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</si>
  <si>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</si>
  <si>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</si>
  <si>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</si>
  <si>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</si>
  <si>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</si>
  <si>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</si>
  <si>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</si>
  <si>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</si>
  <si>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</si>
  <si>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</si>
  <si>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</si>
  <si>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</si>
  <si>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</si>
  <si>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</si>
  <si>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</si>
  <si>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</si>
  <si>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</si>
  <si>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</si>
  <si>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</si>
  <si>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</si>
  <si>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</si>
  <si>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</si>
  <si>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</si>
  <si>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</si>
  <si>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</si>
  <si>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</si>
  <si>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</si>
  <si>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</si>
  <si>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</si>
  <si>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</si>
  <si>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</si>
  <si>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</si>
  <si>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</si>
  <si>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</si>
  <si>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</si>
  <si>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</si>
  <si>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</si>
  <si>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</si>
  <si>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</si>
  <si>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</si>
  <si>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</si>
  <si>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</si>
  <si>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</si>
  <si>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</si>
  <si>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</si>
  <si>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</si>
  <si>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</si>
  <si>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</si>
  <si>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</si>
  <si>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</si>
  <si>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</si>
  <si>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</si>
  <si>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</si>
  <si>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</si>
  <si>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</si>
  <si>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</si>
  <si>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</si>
  <si>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</si>
  <si>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</si>
  <si>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</si>
  <si>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</si>
  <si>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</si>
  <si>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</si>
  <si>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</si>
  <si>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</si>
  <si>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</si>
  <si>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</si>
  <si>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</si>
  <si>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</si>
  <si>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</si>
  <si>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</si>
  <si>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</si>
  <si>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</si>
  <si>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</si>
  <si>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</si>
  <si>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</si>
  <si>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</si>
  <si>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</si>
  <si>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</si>
  <si>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</si>
  <si>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</si>
  <si>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</si>
  <si>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</si>
  <si>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</si>
  <si>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</si>
  <si>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</si>
  <si>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</si>
  <si>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</si>
  <si>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</si>
  <si>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</si>
  <si>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</si>
  <si>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</si>
  <si>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</si>
  <si>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</si>
  <si>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</si>
  <si>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</si>
  <si>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</si>
  <si>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</si>
  <si>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</si>
  <si>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</si>
  <si>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</si>
  <si>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</si>
  <si>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</si>
  <si>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</si>
  <si>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</si>
  <si>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</si>
  <si>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</si>
  <si>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</si>
  <si>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</si>
  <si>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</si>
  <si>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</si>
  <si>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</si>
  <si>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</si>
  <si>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</si>
  <si>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</si>
  <si>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</si>
  <si>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</si>
  <si>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</si>
  <si>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</si>
  <si>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</si>
  <si>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</si>
  <si>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</si>
  <si>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</si>
  <si>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</si>
  <si>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</si>
  <si>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</si>
  <si>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</si>
  <si>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</si>
  <si>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</si>
  <si>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</si>
  <si>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</si>
  <si>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</si>
  <si>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</si>
  <si>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</si>
  <si>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</si>
  <si>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</si>
  <si>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</si>
  <si>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</si>
  <si>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</si>
  <si>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</si>
  <si>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</si>
  <si>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</si>
  <si>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</si>
  <si>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</si>
  <si>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</si>
  <si>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</si>
  <si>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</si>
  <si>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</si>
  <si>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</si>
  <si>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</si>
  <si>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</si>
  <si>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</si>
  <si>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</si>
  <si>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</si>
  <si>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</si>
  <si>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</si>
  <si>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</si>
  <si>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</si>
  <si>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</si>
  <si>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</si>
  <si>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</si>
  <si>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</si>
  <si>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</si>
  <si>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</si>
  <si>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</si>
  <si>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</si>
  <si>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</si>
  <si>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</si>
  <si>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</si>
  <si>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</si>
  <si>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</si>
  <si>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</si>
  <si>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</si>
  <si>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</si>
  <si>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</si>
  <si>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</si>
  <si>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</si>
  <si>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</si>
  <si>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</si>
  <si>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</si>
  <si>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</si>
  <si>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</si>
  <si>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</si>
  <si>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</si>
  <si>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</si>
  <si>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</si>
  <si>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</si>
  <si>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</si>
  <si>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</si>
  <si>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</si>
  <si>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</si>
  <si>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</si>
  <si>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</si>
  <si>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</si>
  <si>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</si>
  <si>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</si>
  <si>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</si>
  <si>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</si>
  <si>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</si>
  <si>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</si>
  <si>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</si>
  <si>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</si>
  <si>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</si>
  <si>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</si>
  <si>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</si>
  <si>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</si>
  <si>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</si>
  <si>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</si>
  <si>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</si>
  <si>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</si>
  <si>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</si>
  <si>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</si>
  <si>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</si>
  <si>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</si>
  <si>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</si>
  <si>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</si>
  <si>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</si>
  <si>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</si>
  <si>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</si>
  <si>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</si>
  <si>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</si>
  <si>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</si>
  <si>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</si>
  <si>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</si>
  <si>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</si>
  <si>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</si>
  <si>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</si>
  <si>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</si>
  <si>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</si>
  <si>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</si>
  <si>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</si>
  <si>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</si>
  <si>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</si>
  <si>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</si>
  <si>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</si>
  <si>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</si>
  <si>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</si>
  <si>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</si>
  <si>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</si>
  <si>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</si>
  <si>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</si>
  <si>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</si>
  <si>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</si>
  <si>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</si>
  <si>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</si>
  <si>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</si>
  <si>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</si>
  <si>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</si>
  <si>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</si>
  <si>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</si>
  <si>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</si>
  <si>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</si>
  <si>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</si>
  <si>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</si>
  <si>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</si>
  <si>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</si>
  <si>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</si>
  <si>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</si>
  <si>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</si>
  <si>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</si>
  <si>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</si>
  <si>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</si>
  <si>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</si>
  <si>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</si>
  <si>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</si>
  <si>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</si>
  <si>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</si>
  <si>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</si>
  <si>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</si>
  <si>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</si>
  <si>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</si>
  <si>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</si>
  <si>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</si>
  <si>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</si>
  <si>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</si>
  <si>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</si>
  <si>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</si>
  <si>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</si>
  <si>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</si>
  <si>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</si>
  <si>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</si>
  <si>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</si>
  <si>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</si>
  <si>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</si>
  <si>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</si>
  <si>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</si>
  <si>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</si>
  <si>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</si>
  <si>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</si>
  <si>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</si>
  <si>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</si>
  <si>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</si>
  <si>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</si>
  <si>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</si>
  <si>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</si>
  <si>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</si>
  <si>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</si>
  <si>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</si>
  <si>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</si>
  <si>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</si>
  <si>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</si>
  <si>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</si>
  <si>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</si>
  <si>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</si>
  <si>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</si>
  <si>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</si>
  <si>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</si>
  <si>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</si>
  <si>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</si>
  <si>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</si>
  <si>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</si>
  <si>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</si>
  <si>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</si>
  <si>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</si>
  <si>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</si>
  <si>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</si>
  <si>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</si>
  <si>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</si>
  <si>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</si>
  <si>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</si>
  <si>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</si>
  <si>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</si>
  <si>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</si>
  <si>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</si>
  <si>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</si>
  <si>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</si>
  <si>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</si>
  <si>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</si>
  <si>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</si>
  <si>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</si>
  <si>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</si>
  <si>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</si>
  <si>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</si>
  <si>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</si>
  <si>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</si>
  <si>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</si>
  <si>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</si>
  <si>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</si>
  <si>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</si>
  <si>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</si>
  <si>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</si>
  <si>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</si>
  <si>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</si>
  <si>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</si>
  <si>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</si>
  <si>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</si>
  <si>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</si>
  <si>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</si>
  <si>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</si>
  <si>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</si>
  <si>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</si>
  <si>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</si>
  <si>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</si>
  <si>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</si>
  <si>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</si>
  <si>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</si>
  <si>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</si>
  <si>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</si>
  <si>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</si>
  <si>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</si>
  <si>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</si>
  <si>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</si>
  <si>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</si>
  <si>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</si>
  <si>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</si>
  <si>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</si>
  <si>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</si>
  <si>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</si>
  <si>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</si>
  <si>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</si>
  <si>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</si>
  <si>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</si>
  <si>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</si>
  <si>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</si>
  <si>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</si>
  <si>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</si>
  <si>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</si>
  <si>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</si>
  <si>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</si>
  <si>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</si>
  <si>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</si>
  <si>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</si>
  <si>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</si>
  <si>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</si>
  <si>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</si>
  <si>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</si>
  <si>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</si>
  <si>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</si>
  <si>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</si>
  <si>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</si>
  <si>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</si>
  <si>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</si>
  <si>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</si>
  <si>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</si>
  <si>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</si>
  <si>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</si>
  <si>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</si>
  <si>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</si>
  <si>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</si>
  <si>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</si>
  <si>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</si>
  <si>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</si>
  <si>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</si>
  <si>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</si>
  <si>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</si>
  <si>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</si>
  <si>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</si>
  <si>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</si>
  <si>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</si>
  <si>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</si>
  <si>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</si>
  <si>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</si>
  <si>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</si>
  <si>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</si>
  <si>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</si>
  <si>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</si>
  <si>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</si>
  <si>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</si>
  <si>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</si>
  <si>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</si>
  <si>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</si>
  <si>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</si>
  <si>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</si>
  <si>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</si>
  <si>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</si>
  <si>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</si>
  <si>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</si>
  <si>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</si>
  <si>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</si>
  <si>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</si>
  <si>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</si>
  <si>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</si>
  <si>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</si>
  <si>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</si>
  <si>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</si>
  <si>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</si>
  <si>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</si>
  <si>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</si>
  <si>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</si>
  <si>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</si>
  <si>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</si>
  <si>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</si>
  <si>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</si>
  <si>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</si>
  <si>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</si>
  <si>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</si>
  <si>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</si>
  <si>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</si>
  <si>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</si>
  <si>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</si>
  <si>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</si>
  <si>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</si>
  <si>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</si>
  <si>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</si>
  <si>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</si>
  <si>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</si>
  <si>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</si>
  <si>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</si>
  <si>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</si>
  <si>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</si>
  <si>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</si>
  <si>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</si>
  <si>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</si>
  <si>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</si>
  <si>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</si>
  <si>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</si>
  <si>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</si>
  <si>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</si>
  <si>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</si>
  <si>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</si>
  <si>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</si>
  <si>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</si>
  <si>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</si>
  <si>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</si>
  <si>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</si>
  <si>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</si>
  <si>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</si>
  <si>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</si>
  <si>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</si>
  <si>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</si>
  <si>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</si>
  <si>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</si>
  <si>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</si>
  <si>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</si>
  <si>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</si>
  <si>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</si>
  <si>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</si>
  <si>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</si>
  <si>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</si>
  <si>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</si>
  <si>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</si>
  <si>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</si>
  <si>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</si>
  <si>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</si>
  <si>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</si>
  <si>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</si>
  <si>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</si>
  <si>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</si>
  <si>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</si>
  <si>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</si>
  <si>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</si>
  <si>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</si>
  <si>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</si>
  <si>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</si>
  <si>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</si>
  <si>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</si>
  <si>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</si>
  <si>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</si>
  <si>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</si>
  <si>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</si>
  <si>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</si>
  <si>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</si>
  <si>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</si>
  <si>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</si>
  <si>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</si>
  <si>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</si>
  <si>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</si>
  <si>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</si>
  <si>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</si>
  <si>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</si>
  <si>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</si>
  <si>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</si>
  <si>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</si>
  <si>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</si>
  <si>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</si>
  <si>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</si>
  <si>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</si>
  <si>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</si>
  <si>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</si>
  <si>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</si>
  <si>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</si>
  <si>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</si>
  <si>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</si>
  <si>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</si>
  <si>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</si>
  <si>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</si>
  <si>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</si>
  <si>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</si>
  <si>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</si>
  <si>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</si>
  <si>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</si>
  <si>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</si>
  <si>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</si>
  <si>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</si>
  <si>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</si>
  <si>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</si>
  <si>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</si>
  <si>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</si>
  <si>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</si>
  <si>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</si>
  <si>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</si>
  <si>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</si>
  <si>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</si>
  <si>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</si>
  <si>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</si>
  <si>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</si>
  <si>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</si>
  <si>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</si>
  <si>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</si>
  <si>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</si>
  <si>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</si>
  <si>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</si>
  <si>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</si>
  <si>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</si>
  <si>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</si>
  <si>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</si>
  <si>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</si>
  <si>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</si>
  <si>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</si>
  <si>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</si>
  <si>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</si>
  <si>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</si>
  <si>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</si>
  <si>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</si>
  <si>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</si>
  <si>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</si>
  <si>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</si>
  <si>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</si>
  <si>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</si>
  <si>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</si>
  <si>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</si>
  <si>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</si>
  <si>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</si>
  <si>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</si>
  <si>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</si>
  <si>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</si>
  <si>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</si>
  <si>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</si>
  <si>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</si>
  <si>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</si>
  <si>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</si>
  <si>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</si>
  <si>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</si>
  <si>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</si>
  <si>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</si>
  <si>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</si>
  <si>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</si>
  <si>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</si>
  <si>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</si>
  <si>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</si>
  <si>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</si>
  <si>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</si>
  <si>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</si>
  <si>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</si>
  <si>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</si>
  <si>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</si>
  <si>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</si>
  <si>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</si>
  <si>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</si>
  <si>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</si>
  <si>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</si>
  <si>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</si>
  <si>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</si>
  <si>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</si>
  <si>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</si>
  <si>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</si>
  <si>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</si>
  <si>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</si>
  <si>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</si>
  <si>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</si>
  <si>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</si>
  <si>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</si>
  <si>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</si>
  <si>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</si>
  <si>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</si>
  <si>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</si>
  <si>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</si>
  <si>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</si>
  <si>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</si>
  <si>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</si>
  <si>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</si>
  <si>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</si>
  <si>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</si>
  <si>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</si>
  <si>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</si>
  <si>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</si>
  <si>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</si>
  <si>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</si>
  <si>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</si>
  <si>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</si>
  <si>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</si>
  <si>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</si>
  <si>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</si>
  <si>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</si>
  <si>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</si>
  <si>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</si>
  <si>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</si>
  <si>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</si>
  <si>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</si>
  <si>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</si>
  <si>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</si>
  <si>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</si>
  <si>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</si>
  <si>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</si>
  <si>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</si>
  <si>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</si>
  <si>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</si>
  <si>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</si>
  <si>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</si>
  <si>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</si>
  <si>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</si>
  <si>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</si>
  <si>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</si>
  <si>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</si>
  <si>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</si>
  <si>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</si>
  <si>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</si>
  <si>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</si>
  <si>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</si>
  <si>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</si>
  <si>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</si>
  <si>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</si>
  <si>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</si>
  <si>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</si>
  <si>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</si>
  <si>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</si>
  <si>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</si>
  <si>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</si>
  <si>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</si>
  <si>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</si>
  <si>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</si>
  <si>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</si>
  <si>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</si>
  <si>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</si>
  <si>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</si>
  <si>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</si>
  <si>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</si>
  <si>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</si>
  <si>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</si>
  <si>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</si>
  <si>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</si>
  <si>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</si>
  <si>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</si>
  <si>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</si>
  <si>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</si>
  <si>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</si>
  <si>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</si>
  <si>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</si>
  <si>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</si>
  <si>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</si>
  <si>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</si>
  <si>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</si>
  <si>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</si>
  <si>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</si>
  <si>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</si>
  <si>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</si>
  <si>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</si>
  <si>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</si>
  <si>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</si>
  <si>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</si>
  <si>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</si>
  <si>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</si>
  <si>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</si>
  <si>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</si>
  <si>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</si>
  <si>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</si>
  <si>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</si>
  <si>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</si>
  <si>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</si>
  <si>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</si>
  <si>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</si>
  <si>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</si>
  <si>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</si>
  <si>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</si>
  <si>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</si>
  <si>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</si>
  <si>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</si>
  <si>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</si>
  <si>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</si>
  <si>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</si>
  <si>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</si>
  <si>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</si>
  <si>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</si>
  <si>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</si>
  <si>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</si>
  <si>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</si>
  <si>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</si>
  <si>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</si>
  <si>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</si>
  <si>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</si>
  <si>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</si>
  <si>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</si>
  <si>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</si>
  <si>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</si>
  <si>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</si>
  <si>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</si>
  <si>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</si>
  <si>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</si>
  <si>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</si>
  <si>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</si>
  <si>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</si>
  <si>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</si>
  <si>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</si>
  <si>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</si>
  <si>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</si>
  <si>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</si>
  <si>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</si>
  <si>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</si>
  <si>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</si>
  <si>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</si>
  <si>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</si>
  <si>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</si>
  <si>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</si>
  <si>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</si>
  <si>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</si>
  <si>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</si>
  <si>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</si>
  <si>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</si>
  <si>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</si>
  <si>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</si>
  <si>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</si>
  <si>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</si>
  <si>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</si>
  <si>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</si>
  <si>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</si>
  <si>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</si>
  <si>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</si>
  <si>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</si>
  <si>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</si>
  <si>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</si>
  <si>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</si>
  <si>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</si>
  <si>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</si>
  <si>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</si>
  <si>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</si>
  <si>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</si>
  <si>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</si>
  <si>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</si>
  <si>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</si>
  <si>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</si>
  <si>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</si>
  <si>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</si>
  <si>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</si>
  <si>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</si>
  <si>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</si>
  <si>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</si>
  <si>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</si>
  <si>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</si>
  <si>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</si>
  <si>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</si>
  <si>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</si>
  <si>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</si>
  <si>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</si>
  <si>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</si>
  <si>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</si>
  <si>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</si>
  <si>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</si>
  <si>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</si>
  <si>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</si>
  <si>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</si>
  <si>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</si>
  <si>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</si>
  <si>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</si>
  <si>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</si>
  <si>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</si>
  <si>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</si>
  <si>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</si>
  <si>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</si>
  <si>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</si>
  <si>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</si>
  <si>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</si>
  <si>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</si>
  <si>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</si>
  <si>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</si>
  <si>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</si>
  <si>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</si>
  <si>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</si>
  <si>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</si>
  <si>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</si>
  <si>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</si>
  <si>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</si>
  <si>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</si>
  <si>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</si>
  <si>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</si>
  <si>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</si>
  <si>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</si>
  <si>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</si>
  <si>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</si>
  <si>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</si>
  <si>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</si>
  <si>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</si>
  <si>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</si>
  <si>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</si>
  <si>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</si>
  <si>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</si>
  <si>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</si>
  <si>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</si>
  <si>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</si>
  <si>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</si>
  <si>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</si>
  <si>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</si>
  <si>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</si>
  <si>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</si>
  <si>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</si>
  <si>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</si>
  <si>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</si>
  <si>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</si>
  <si>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</si>
  <si>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</si>
  <si>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</si>
  <si>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</si>
  <si>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</si>
  <si>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</si>
  <si>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</si>
  <si>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</si>
  <si>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</si>
  <si>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</si>
  <si>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</si>
  <si>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</si>
  <si>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</si>
  <si>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</si>
  <si>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</si>
  <si>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</si>
  <si>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</si>
  <si>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</si>
  <si>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</si>
  <si>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</si>
  <si>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</si>
  <si>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</si>
  <si>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</si>
  <si>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</si>
  <si>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</si>
  <si>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</si>
  <si>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</si>
  <si>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</si>
  <si>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</si>
  <si>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</si>
  <si>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</si>
  <si>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</si>
  <si>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</si>
  <si>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</si>
  <si>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</si>
  <si>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</si>
  <si>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</si>
  <si>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</si>
  <si>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</si>
  <si>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</si>
  <si>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</si>
  <si>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</si>
  <si>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</si>
  <si>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</si>
  <si>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</si>
  <si>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</si>
  <si>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</si>
  <si>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</si>
  <si>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</si>
  <si>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</si>
  <si>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</si>
  <si>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</si>
  <si>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</si>
  <si>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</si>
  <si>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</si>
  <si>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</si>
  <si>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</si>
  <si>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</si>
  <si>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</si>
  <si>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</si>
  <si>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</si>
  <si>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</si>
  <si>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</si>
  <si>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</si>
  <si>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</si>
  <si>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</si>
  <si>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</si>
  <si>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</si>
  <si>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</si>
  <si>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</si>
  <si>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</si>
  <si>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</si>
  <si>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</si>
  <si>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</si>
  <si>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</si>
  <si>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</si>
  <si>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</si>
  <si>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</si>
  <si>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</si>
  <si>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</si>
  <si>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</si>
  <si>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</si>
  <si>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</si>
  <si>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</si>
  <si>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</si>
  <si>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</si>
  <si>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</si>
  <si>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</si>
  <si>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</si>
  <si>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</si>
  <si>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</si>
  <si>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</si>
  <si>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</si>
  <si>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</si>
  <si>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</si>
  <si>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</si>
  <si>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</si>
  <si>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</si>
  <si>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</si>
  <si>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</si>
  <si>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</si>
  <si>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</si>
  <si>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</si>
  <si>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</si>
  <si>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</si>
  <si>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</si>
  <si>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</si>
  <si>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</si>
  <si>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</si>
  <si>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</si>
  <si>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</si>
  <si>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</si>
  <si>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</si>
  <si>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</si>
  <si>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</si>
  <si>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</si>
  <si>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</si>
  <si>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</si>
  <si>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</si>
  <si>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</si>
  <si>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</si>
  <si>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</si>
  <si>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</si>
  <si>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</si>
  <si>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</si>
  <si>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</si>
  <si>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</si>
  <si>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</si>
  <si>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</si>
  <si>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</si>
  <si>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</si>
  <si>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</si>
  <si>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</si>
  <si>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</si>
  <si>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</si>
  <si>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</si>
  <si>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</si>
  <si>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</si>
  <si>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</si>
  <si>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</si>
  <si>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</si>
  <si>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</si>
  <si>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</si>
  <si>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</si>
  <si>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</si>
  <si>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</si>
  <si>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</si>
  <si>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</si>
  <si>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</si>
  <si>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</si>
  <si>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</si>
  <si>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</si>
  <si>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</si>
  <si>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</si>
  <si>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</si>
  <si>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</si>
  <si>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</si>
  <si>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</si>
  <si>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</si>
  <si>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</si>
  <si>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</si>
  <si>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</si>
  <si>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</si>
  <si>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</si>
  <si>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</si>
  <si>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</si>
  <si>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</si>
  <si>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</si>
  <si>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</si>
  <si>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</si>
  <si>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</si>
  <si>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</si>
  <si>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</si>
  <si>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</si>
  <si>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</si>
  <si>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</si>
  <si>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</si>
  <si>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</si>
  <si>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</si>
  <si>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</si>
  <si>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</si>
  <si>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</si>
  <si>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</si>
  <si>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</si>
  <si>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</si>
  <si>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</si>
  <si>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</si>
  <si>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</si>
  <si>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</si>
  <si>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</si>
  <si>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</si>
  <si>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</si>
  <si>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</si>
  <si>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</si>
  <si>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</si>
  <si>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</si>
  <si>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</si>
  <si>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</si>
  <si>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</si>
  <si>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</si>
  <si>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</si>
  <si>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</si>
  <si>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</si>
  <si>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</si>
  <si>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</si>
  <si>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</si>
  <si>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</si>
  <si>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</si>
  <si>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</si>
  <si>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</si>
  <si>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</si>
  <si>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</si>
  <si>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</si>
  <si>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</si>
  <si>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</si>
  <si>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</si>
  <si>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</si>
  <si>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</si>
  <si>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</si>
  <si>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</si>
  <si>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</si>
  <si>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</si>
  <si>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</si>
  <si>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</si>
  <si>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</si>
  <si>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</si>
  <si>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</si>
  <si>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</si>
  <si>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</si>
  <si>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</si>
  <si>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</si>
  <si>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</si>
  <si>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</si>
  <si>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</si>
  <si>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</si>
  <si>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</si>
  <si>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</si>
  <si>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</si>
  <si>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</si>
  <si>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</si>
  <si>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</si>
  <si>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</si>
  <si>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</si>
  <si>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</si>
  <si>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</si>
  <si>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</si>
  <si>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</si>
  <si>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</si>
  <si>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</si>
  <si>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</si>
  <si>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</si>
  <si>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</si>
  <si>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</si>
  <si>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</si>
  <si>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</si>
  <si>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</si>
  <si>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</si>
  <si>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</si>
  <si>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</si>
  <si>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</si>
  <si>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</si>
  <si>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</si>
  <si>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</si>
  <si>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</si>
  <si>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</si>
  <si>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</si>
  <si>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</si>
  <si>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</si>
  <si>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</si>
  <si>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</si>
  <si>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</si>
  <si>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</si>
  <si>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</si>
  <si>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</si>
  <si>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</si>
  <si>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</si>
  <si>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</si>
  <si>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</si>
  <si>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</si>
  <si>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</si>
  <si>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</si>
  <si>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</si>
  <si>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</si>
  <si>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</si>
  <si>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</si>
  <si>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</si>
  <si>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</si>
  <si>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</si>
  <si>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</si>
  <si>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</si>
  <si>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</si>
  <si>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</si>
  <si>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</si>
  <si>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</si>
  <si>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</si>
  <si>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</si>
  <si>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</si>
  <si>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</si>
  <si>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</si>
  <si>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</si>
  <si>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</si>
  <si>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</si>
  <si>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</si>
  <si>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</si>
  <si>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</si>
  <si>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</si>
  <si>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</si>
  <si>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</si>
  <si>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</si>
  <si>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</si>
  <si>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</si>
  <si>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</si>
  <si>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</si>
  <si>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</si>
  <si>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</si>
  <si>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</si>
  <si>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</si>
  <si>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</si>
  <si>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</si>
  <si>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</si>
  <si>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</si>
  <si>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</si>
  <si>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</si>
  <si>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</si>
  <si>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</si>
  <si>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</si>
  <si>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</si>
  <si>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</si>
  <si>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</si>
  <si>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</si>
  <si>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</si>
  <si>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</si>
  <si>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</si>
  <si>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</si>
  <si>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</si>
  <si>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</si>
  <si>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</si>
  <si>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</si>
  <si>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</si>
  <si>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</si>
  <si>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</si>
  <si>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</si>
  <si>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</si>
  <si>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</si>
  <si>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</si>
  <si>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</si>
  <si>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</si>
  <si>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</si>
  <si>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</si>
  <si>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</si>
  <si>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</si>
  <si>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</si>
  <si>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</si>
  <si>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</si>
  <si>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</si>
  <si>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</si>
  <si>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</si>
  <si>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</si>
  <si>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</si>
  <si>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</si>
  <si>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</si>
  <si>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</si>
  <si>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</si>
  <si>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</si>
  <si>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</si>
  <si>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</si>
  <si>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</si>
  <si>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</si>
  <si>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</si>
  <si>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</si>
  <si>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</si>
  <si>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</si>
  <si>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</si>
  <si>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</si>
  <si>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</si>
  <si>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</si>
  <si>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</si>
  <si>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</si>
  <si>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</si>
  <si>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</si>
  <si>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</si>
  <si>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</si>
  <si>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</si>
  <si>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</si>
  <si>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</si>
  <si>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</si>
  <si>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</si>
  <si>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</si>
  <si>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</si>
  <si>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</si>
  <si>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</si>
  <si>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</si>
  <si>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</si>
  <si>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</si>
  <si>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</si>
  <si>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</si>
  <si>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</si>
  <si>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</si>
  <si>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</si>
  <si>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</si>
  <si>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</si>
  <si>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</si>
  <si>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</si>
  <si>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</si>
  <si>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</si>
  <si>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</si>
  <si>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</si>
  <si>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</si>
  <si>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</si>
  <si>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</si>
  <si>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</si>
  <si>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</si>
  <si>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</si>
  <si>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</si>
  <si>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</si>
  <si>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</si>
  <si>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</si>
  <si>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</si>
  <si>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</si>
  <si>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</si>
  <si>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</si>
  <si>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</si>
  <si>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</si>
  <si>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</si>
  <si>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</si>
  <si>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</si>
  <si>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</si>
  <si>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</si>
  <si>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</si>
  <si>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</si>
  <si>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</si>
  <si>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</si>
  <si>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</si>
  <si>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</si>
  <si>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</si>
  <si>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</si>
  <si>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</si>
  <si>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</si>
  <si>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</si>
  <si>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</si>
  <si>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</si>
  <si>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</si>
  <si>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</si>
  <si>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</si>
  <si>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</si>
  <si>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</si>
  <si>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</si>
  <si>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</si>
  <si>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</si>
  <si>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</si>
  <si>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</si>
  <si>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</si>
  <si>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</si>
  <si>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</si>
  <si>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</si>
  <si>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</si>
  <si>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</si>
  <si>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</si>
  <si>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</si>
  <si>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</si>
  <si>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</si>
  <si>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</si>
  <si>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</si>
  <si>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</si>
  <si>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</si>
  <si>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</si>
  <si>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</si>
  <si>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</si>
  <si>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</si>
  <si>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</si>
  <si>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</si>
  <si>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</si>
  <si>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</si>
  <si>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</si>
  <si>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</si>
  <si>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</si>
  <si>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</si>
  <si>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</si>
  <si>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</si>
  <si>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</si>
  <si>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</si>
  <si>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</si>
  <si>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</si>
  <si>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</si>
  <si>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</si>
  <si>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</si>
  <si>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</si>
  <si>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</si>
  <si>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</si>
  <si>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</si>
  <si>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</si>
  <si>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</si>
  <si>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</si>
  <si>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</si>
  <si>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</si>
  <si>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</si>
  <si>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</si>
  <si>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</si>
  <si>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</si>
  <si>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</si>
  <si>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</si>
  <si>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</si>
  <si>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</si>
  <si>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</si>
  <si>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</si>
  <si>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</si>
  <si>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</si>
  <si>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</si>
  <si>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</si>
  <si>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</si>
  <si>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</si>
  <si>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</si>
  <si>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</si>
  <si>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</si>
  <si>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</si>
  <si>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</si>
  <si>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</si>
  <si>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</si>
  <si>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</si>
  <si>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</si>
  <si>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</si>
  <si>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</si>
  <si>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</si>
  <si>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</si>
  <si>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</si>
  <si>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</si>
  <si>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</si>
  <si>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</si>
  <si>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</si>
  <si>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</si>
  <si>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</si>
  <si>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</si>
  <si>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</si>
  <si>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</si>
  <si>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</si>
  <si>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</si>
  <si>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</si>
  <si>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</si>
  <si>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</si>
  <si>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</si>
  <si>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</si>
  <si>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</si>
  <si>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</si>
  <si>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</si>
  <si>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</si>
  <si>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</si>
  <si>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</si>
  <si>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</si>
  <si>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</si>
  <si>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</si>
  <si>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</si>
  <si>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</si>
  <si>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</si>
  <si>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</si>
  <si>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</si>
  <si>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</si>
  <si>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</si>
  <si>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</si>
  <si>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</si>
  <si>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</si>
  <si>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</si>
  <si>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</si>
  <si>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</si>
  <si>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</si>
  <si>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</si>
  <si>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</si>
  <si>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</si>
  <si>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</si>
  <si>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</si>
  <si>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</si>
  <si>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</si>
  <si>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</si>
  <si>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</si>
  <si>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</si>
  <si>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</si>
  <si>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</si>
  <si>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</si>
  <si>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</si>
  <si>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</si>
  <si>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</si>
  <si>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</si>
  <si>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</si>
  <si>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</si>
  <si>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</si>
  <si>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</si>
  <si>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</si>
  <si>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</si>
  <si>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</si>
  <si>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</si>
  <si>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</si>
  <si>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</si>
  <si>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</si>
  <si>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</si>
  <si>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</si>
  <si>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</si>
  <si>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</si>
  <si>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</si>
  <si>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</si>
  <si>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</si>
  <si>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</si>
  <si>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</si>
  <si>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</si>
  <si>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</si>
  <si>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</si>
  <si>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</si>
  <si>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</si>
  <si>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</si>
  <si>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</si>
  <si>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</si>
  <si>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</si>
  <si>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</si>
  <si>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</si>
  <si>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</si>
  <si>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</si>
  <si>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</si>
  <si>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</si>
  <si>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</si>
  <si>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</si>
  <si>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</si>
  <si>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</si>
  <si>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</si>
  <si>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</si>
  <si>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</si>
  <si>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</si>
  <si>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</si>
  <si>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</si>
  <si>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</si>
  <si>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</si>
  <si>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</si>
  <si>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</si>
  <si>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</si>
  <si>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</si>
  <si>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</si>
  <si>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</si>
  <si>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</si>
  <si>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</si>
  <si>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</si>
  <si>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</si>
  <si>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</si>
  <si>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</si>
  <si>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</si>
  <si>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</si>
  <si>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</si>
  <si>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</si>
  <si>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</si>
  <si>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</si>
  <si>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</si>
  <si>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</si>
  <si>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</si>
  <si>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</si>
  <si>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</si>
  <si>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</si>
  <si>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</si>
  <si>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</si>
  <si>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</si>
  <si>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</si>
  <si>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</si>
  <si>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</si>
  <si>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</si>
  <si>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</si>
  <si>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</si>
  <si>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</si>
  <si>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</si>
  <si>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</si>
  <si>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</si>
  <si>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</si>
  <si>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</si>
  <si>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</si>
  <si>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</si>
  <si>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</si>
  <si>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</si>
  <si>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</si>
  <si>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</si>
  <si>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</si>
  <si>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</si>
  <si>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</si>
  <si>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</si>
  <si>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</si>
  <si>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</si>
  <si>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</si>
  <si>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</si>
  <si>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</si>
  <si>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</si>
  <si>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</si>
  <si>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</si>
  <si>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</si>
  <si>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</si>
  <si>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</si>
  <si>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</si>
  <si>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</si>
  <si>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</si>
  <si>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</si>
  <si>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</si>
  <si>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</si>
  <si>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</si>
  <si>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</si>
  <si>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</si>
  <si>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</si>
  <si>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</si>
  <si>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</si>
  <si>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</si>
  <si>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</si>
  <si>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</si>
  <si>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</si>
  <si>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</si>
  <si>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</si>
  <si>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</si>
  <si>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</si>
  <si>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</si>
  <si>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</si>
  <si>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</si>
  <si>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</si>
  <si>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</si>
  <si>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</si>
  <si>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</si>
  <si>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</si>
  <si>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</si>
  <si>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</si>
  <si>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</si>
  <si>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</si>
  <si>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</si>
  <si>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</si>
  <si>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</si>
  <si>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</si>
  <si>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</si>
  <si>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</si>
  <si>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</si>
  <si>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</si>
  <si>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</si>
  <si>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</si>
  <si>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</si>
  <si>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</si>
  <si>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</si>
  <si>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</si>
  <si>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</si>
  <si>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</si>
  <si>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</si>
  <si>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</si>
  <si>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</si>
  <si>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</si>
  <si>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</si>
  <si>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</si>
  <si>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</si>
  <si>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</si>
  <si>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</si>
  <si>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</si>
  <si>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</si>
  <si>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</si>
  <si>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</si>
  <si>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</si>
  <si>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</si>
  <si>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</si>
  <si>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</si>
  <si>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</si>
  <si>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</si>
  <si>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</si>
  <si>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</si>
  <si>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</si>
  <si>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</si>
  <si>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</si>
  <si>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</si>
  <si>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</si>
  <si>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</si>
  <si>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</si>
  <si>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</si>
  <si>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</si>
  <si>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</si>
  <si>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</si>
  <si>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</si>
  <si>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</si>
  <si>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</si>
  <si>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</si>
  <si>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</si>
  <si>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</si>
  <si>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</si>
  <si>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</si>
  <si>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</si>
  <si>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</si>
  <si>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</si>
  <si>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</si>
  <si>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</si>
  <si>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</si>
  <si>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</si>
  <si>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</si>
  <si>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</si>
  <si>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</si>
  <si>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</si>
  <si>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</si>
  <si>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</si>
  <si>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</si>
  <si>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</si>
  <si>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</si>
  <si>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</si>
  <si>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</si>
  <si>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</si>
  <si>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</si>
  <si>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</si>
  <si>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</si>
  <si>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</si>
  <si>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</si>
  <si>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</si>
  <si>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</si>
  <si>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</si>
  <si>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</si>
  <si>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</si>
  <si>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</si>
  <si>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</si>
  <si>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</si>
  <si>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</si>
  <si>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</si>
  <si>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</si>
  <si>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</si>
  <si>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</si>
  <si>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</si>
  <si>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</si>
  <si>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</si>
  <si>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</si>
  <si>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</si>
  <si>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</si>
  <si>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</si>
  <si>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</si>
  <si>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</si>
  <si>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</si>
  <si>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</si>
  <si>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</si>
  <si>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</si>
  <si>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</si>
  <si>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</si>
  <si>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</si>
  <si>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</si>
  <si>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</si>
  <si>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</si>
  <si>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</si>
  <si>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</si>
  <si>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</si>
  <si>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</si>
  <si>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</si>
  <si>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</si>
  <si>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</si>
  <si>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</si>
  <si>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</si>
  <si>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</si>
  <si>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</si>
  <si>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</si>
  <si>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</si>
  <si>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</si>
  <si>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</si>
  <si>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</si>
  <si>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</si>
  <si>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</si>
  <si>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</si>
  <si>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</si>
  <si>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</si>
  <si>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</si>
  <si>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</si>
  <si>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</si>
  <si>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</si>
  <si>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</si>
  <si>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</si>
  <si>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</si>
  <si>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</si>
  <si>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</si>
  <si>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</si>
  <si>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</si>
  <si>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</si>
  <si>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</si>
  <si>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</si>
  <si>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</si>
  <si>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</si>
  <si>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</si>
  <si>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</si>
  <si>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</si>
  <si>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</si>
  <si>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</si>
  <si>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</si>
  <si>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</si>
  <si>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</si>
  <si>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</si>
  <si>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</si>
  <si>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</si>
  <si>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</si>
  <si>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</si>
  <si>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</si>
  <si>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</si>
  <si>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</si>
  <si>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</si>
  <si>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</si>
  <si>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</si>
  <si>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</si>
  <si>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</si>
  <si>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</si>
  <si>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</si>
  <si>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</si>
  <si>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</si>
  <si>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</si>
  <si>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</si>
  <si>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</si>
  <si>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</si>
  <si>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</si>
  <si>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</si>
  <si>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</si>
  <si>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</si>
  <si>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</si>
  <si>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</si>
  <si>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</si>
  <si>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</si>
  <si>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</si>
  <si>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</si>
  <si>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</si>
  <si>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</si>
  <si>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</si>
  <si>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</si>
  <si>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</si>
  <si>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</si>
  <si>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</si>
  <si>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</si>
  <si>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</si>
  <si>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</si>
  <si>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</si>
  <si>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</si>
  <si>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</si>
  <si>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</si>
  <si>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</si>
  <si>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</si>
  <si>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</si>
  <si>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</si>
  <si>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</si>
  <si>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</si>
  <si>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</si>
  <si>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</si>
  <si>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</si>
  <si>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</si>
  <si>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</si>
  <si>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</si>
  <si>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</si>
  <si>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</si>
  <si>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</si>
  <si>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</si>
  <si>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</si>
  <si>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</si>
  <si>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</si>
  <si>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</si>
  <si>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</si>
  <si>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</si>
  <si>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</si>
  <si>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</si>
  <si>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</si>
  <si>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</si>
  <si>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</si>
  <si>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</si>
  <si>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</si>
  <si>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</si>
  <si>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</si>
  <si>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</si>
  <si>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</si>
  <si>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</si>
  <si>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</si>
  <si>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</si>
  <si>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</si>
  <si>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</si>
  <si>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</si>
  <si>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</si>
  <si>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</si>
  <si>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</si>
  <si>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</si>
  <si>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</si>
  <si>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</si>
  <si>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</si>
  <si>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</si>
  <si>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</si>
  <si>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</si>
  <si>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</si>
  <si>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</si>
  <si>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</si>
  <si>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</si>
  <si>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</si>
  <si>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</si>
  <si>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</si>
  <si>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</si>
  <si>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</si>
  <si>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</si>
  <si>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</si>
  <si>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</si>
  <si>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</si>
  <si>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</si>
  <si>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</si>
  <si>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</si>
  <si>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</si>
  <si>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</si>
  <si>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</si>
  <si>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</si>
  <si>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</si>
  <si>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</si>
  <si>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</si>
  <si>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</si>
  <si>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</si>
  <si>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</si>
  <si>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</si>
  <si>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</si>
  <si>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</si>
  <si>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</si>
  <si>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</si>
  <si>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</si>
  <si>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</si>
  <si>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</si>
  <si>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</si>
  <si>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</si>
  <si>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</si>
  <si>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</si>
  <si>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</si>
  <si>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</si>
  <si>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</si>
  <si>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</si>
  <si>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</si>
  <si>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</si>
  <si>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</si>
  <si>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</si>
  <si>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</si>
  <si>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</si>
  <si>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</si>
  <si>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</si>
  <si>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</si>
  <si>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</si>
  <si>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</si>
  <si>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</si>
  <si>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</si>
  <si>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</si>
  <si>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</si>
  <si>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</si>
  <si>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</si>
  <si>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</si>
  <si>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</si>
  <si>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</si>
  <si>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</si>
  <si>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</si>
  <si>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</si>
  <si>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</si>
  <si>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</si>
  <si>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</si>
  <si>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</si>
  <si>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</si>
  <si>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</si>
  <si>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</si>
  <si>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</si>
  <si>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</si>
  <si>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</si>
  <si>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</si>
  <si>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</si>
  <si>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</si>
  <si>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</si>
  <si>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</si>
  <si>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</si>
  <si>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</si>
  <si>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</si>
  <si>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</si>
  <si>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</si>
  <si>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</si>
  <si>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</si>
  <si>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</si>
  <si>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</si>
  <si>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</si>
  <si>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</si>
  <si>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</si>
  <si>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</si>
  <si>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</si>
  <si>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</si>
  <si>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</si>
  <si>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</si>
  <si>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</si>
  <si>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</si>
  <si>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</si>
  <si>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</si>
  <si>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</si>
  <si>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</si>
  <si>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</si>
  <si>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</si>
  <si>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</si>
  <si>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</si>
  <si>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</si>
  <si>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</si>
  <si>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</si>
  <si>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</si>
  <si>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</si>
  <si>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</si>
  <si>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</si>
  <si>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</si>
  <si>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</si>
  <si>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</si>
  <si>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</si>
  <si>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</si>
  <si>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</si>
  <si>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</si>
  <si>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</si>
  <si>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</si>
  <si>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</si>
  <si>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</si>
  <si>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</si>
  <si>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</si>
  <si>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</si>
  <si>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</si>
  <si>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</si>
  <si>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</si>
  <si>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</si>
  <si>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</si>
  <si>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</si>
  <si>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</si>
  <si>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</si>
  <si>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</si>
  <si>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</si>
  <si>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</si>
  <si>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</si>
  <si>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</si>
  <si>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</si>
  <si>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</si>
  <si>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</si>
  <si>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</si>
  <si>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</si>
  <si>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</si>
  <si>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</si>
  <si>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</si>
  <si>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</si>
  <si>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</si>
  <si>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</si>
  <si>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</si>
  <si>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</si>
  <si>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</si>
  <si>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</si>
  <si>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</si>
  <si>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</si>
  <si>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</si>
  <si>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</si>
  <si>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</si>
  <si>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</si>
  <si>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</si>
  <si>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</si>
  <si>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</si>
  <si>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</si>
  <si>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</si>
  <si>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</si>
  <si>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</si>
  <si>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</si>
  <si>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</si>
  <si>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</si>
  <si>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</si>
  <si>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</si>
  <si>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</si>
  <si>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</si>
  <si>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</si>
  <si>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</si>
  <si>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</si>
  <si>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</si>
  <si>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</si>
  <si>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</si>
  <si>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</si>
  <si>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</si>
  <si>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</si>
  <si>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</si>
  <si>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</si>
  <si>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</si>
  <si>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</si>
  <si>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</si>
  <si>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</si>
  <si>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</si>
  <si>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</si>
  <si>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</si>
  <si>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</si>
  <si>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</si>
  <si>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</si>
  <si>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</si>
  <si>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</si>
  <si>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</si>
  <si>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</si>
  <si>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</si>
  <si>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</si>
  <si>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</si>
  <si>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</si>
  <si>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</si>
  <si>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</si>
  <si>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</si>
  <si>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</si>
  <si>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</si>
  <si>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</si>
  <si>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</si>
  <si>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</si>
  <si>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</si>
  <si>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</si>
  <si>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</si>
  <si>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</si>
  <si>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</si>
  <si>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</si>
  <si>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</si>
  <si>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</si>
  <si>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</si>
  <si>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</si>
  <si>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</si>
  <si>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</si>
  <si>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</si>
  <si>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</si>
  <si>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</si>
  <si>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</si>
  <si>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</si>
  <si>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</si>
  <si>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</si>
  <si>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</si>
  <si>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</si>
  <si>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</si>
  <si>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</si>
  <si>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</si>
  <si>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</si>
  <si>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</si>
  <si>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</si>
  <si>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</si>
  <si>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</si>
  <si>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</si>
  <si>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</si>
  <si>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</si>
  <si>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</si>
  <si>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</si>
  <si>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</si>
  <si>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</si>
  <si>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</si>
  <si>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</si>
  <si>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</si>
  <si>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</si>
  <si>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</si>
  <si>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</si>
  <si>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</si>
  <si>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</si>
  <si>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</si>
  <si>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</si>
  <si>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</si>
  <si>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</si>
  <si>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</si>
  <si>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</si>
  <si>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</si>
  <si>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</si>
  <si>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</si>
  <si>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</si>
  <si>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</si>
  <si>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</si>
  <si>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</si>
  <si>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</si>
  <si>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</si>
  <si>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</si>
  <si>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</si>
  <si>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</si>
  <si>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</si>
  <si>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</si>
  <si>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</si>
  <si>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</si>
  <si>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</si>
  <si>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</si>
  <si>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</si>
  <si>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</si>
  <si>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</si>
  <si>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</si>
  <si>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</si>
  <si>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</si>
  <si>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</si>
  <si>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</si>
  <si>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</si>
  <si>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</si>
  <si>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</si>
  <si>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</si>
  <si>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</si>
  <si>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</si>
  <si>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</si>
  <si>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</si>
  <si>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</si>
  <si>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</si>
  <si>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</si>
  <si>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</si>
  <si>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</si>
  <si>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</si>
  <si>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</si>
  <si>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</si>
  <si>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</si>
  <si>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</si>
  <si>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</si>
  <si>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</si>
  <si>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</si>
  <si>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</si>
  <si>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</si>
  <si>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</si>
  <si>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</si>
  <si>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</si>
  <si>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</si>
  <si>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</si>
  <si>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</si>
  <si>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</si>
  <si>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</si>
  <si>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</si>
  <si>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</si>
  <si>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</si>
  <si>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</si>
  <si>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</si>
  <si>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</si>
  <si>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</si>
  <si>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</si>
  <si>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</si>
  <si>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</si>
  <si>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</si>
  <si>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</si>
  <si>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</si>
  <si>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</si>
  <si>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</si>
  <si>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</si>
  <si>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</si>
  <si>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</si>
  <si>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</si>
  <si>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</si>
  <si>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</si>
  <si>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</si>
  <si>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</si>
  <si>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</si>
  <si>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</si>
  <si>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</si>
  <si>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</si>
  <si>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</si>
  <si>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</si>
  <si>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</si>
  <si>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</si>
  <si>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</si>
  <si>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</si>
  <si>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</si>
  <si>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</si>
  <si>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</si>
  <si>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</si>
  <si>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</si>
  <si>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</si>
  <si>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</si>
  <si>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</si>
  <si>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</si>
  <si>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</si>
  <si>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</si>
  <si>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</si>
  <si>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</si>
  <si>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</si>
  <si>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</si>
  <si>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</si>
  <si>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</si>
  <si>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</si>
  <si>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</si>
  <si>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</si>
  <si>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</si>
  <si>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</si>
  <si>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</si>
  <si>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</si>
  <si>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</si>
  <si>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</si>
  <si>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</si>
  <si>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</si>
  <si>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</si>
  <si>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</si>
  <si>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</si>
  <si>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</si>
  <si>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</si>
  <si>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</si>
  <si>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</si>
  <si>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</si>
  <si>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</si>
  <si>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</si>
  <si>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</si>
  <si>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</si>
  <si>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</si>
  <si>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</si>
  <si>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</si>
  <si>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</si>
  <si>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</si>
  <si>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</si>
  <si>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</si>
  <si>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</si>
  <si>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</si>
  <si>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</si>
  <si>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</si>
  <si>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</si>
  <si>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</si>
  <si>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</si>
  <si>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</si>
  <si>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</si>
  <si>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</si>
  <si>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</si>
  <si>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</si>
  <si>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</si>
  <si>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</si>
  <si>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</si>
  <si>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</si>
  <si>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</si>
  <si>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</si>
  <si>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</si>
  <si>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</si>
  <si>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</si>
  <si>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</si>
  <si>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</si>
  <si>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</si>
  <si>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</si>
  <si>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</si>
  <si>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</si>
  <si>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</si>
  <si>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</si>
  <si>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</si>
  <si>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</si>
  <si>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</si>
  <si>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</si>
  <si>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</si>
  <si>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</si>
  <si>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</si>
  <si>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</si>
  <si>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</si>
  <si>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</si>
  <si>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</si>
  <si>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</si>
  <si>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</si>
  <si>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</si>
  <si>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</si>
  <si>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</si>
  <si>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</si>
  <si>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</si>
  <si>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</si>
  <si>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</si>
  <si>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</si>
  <si>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</si>
  <si>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</si>
  <si>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</si>
  <si>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</si>
  <si>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</si>
  <si>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</si>
  <si>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</si>
  <si>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</si>
  <si>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</si>
  <si>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</si>
  <si>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</si>
  <si>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</si>
  <si>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</si>
  <si>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</si>
  <si>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</si>
  <si>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</si>
  <si>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</si>
  <si>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</si>
  <si>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</si>
  <si>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</si>
  <si>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</si>
  <si>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</si>
  <si>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</si>
  <si>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</si>
  <si>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</si>
  <si>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</si>
  <si>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</si>
  <si>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</si>
  <si>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</si>
  <si>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</si>
  <si>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</si>
  <si>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</si>
  <si>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</si>
  <si>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</si>
  <si>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</si>
  <si>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</si>
  <si>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</si>
  <si>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</si>
  <si>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</si>
  <si>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</si>
  <si>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</si>
  <si>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</si>
  <si>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</si>
  <si>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</si>
  <si>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</si>
  <si>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</si>
  <si>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</si>
  <si>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</si>
  <si>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</si>
  <si>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</si>
  <si>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</si>
  <si>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</si>
  <si>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</si>
  <si>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</si>
  <si>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</si>
  <si>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</si>
  <si>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</si>
  <si>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</si>
  <si>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</si>
  <si>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</si>
  <si>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</si>
  <si>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</si>
  <si>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</si>
  <si>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</si>
  <si>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</si>
  <si>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</si>
  <si>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</si>
  <si>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</si>
  <si>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</si>
  <si>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</si>
  <si>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</si>
  <si>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</si>
  <si>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</si>
  <si>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</si>
  <si>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</si>
  <si>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</si>
  <si>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</si>
  <si>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</si>
  <si>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</si>
  <si>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</si>
  <si>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</si>
  <si>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</si>
  <si>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</si>
  <si>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</si>
  <si>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</si>
  <si>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</si>
  <si>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</si>
  <si>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</si>
  <si>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</si>
  <si>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</si>
  <si>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</si>
  <si>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</si>
  <si>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</si>
  <si>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</si>
  <si>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</si>
  <si>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</si>
  <si>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</si>
  <si>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</si>
  <si>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</si>
  <si>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</si>
  <si>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</si>
  <si>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</si>
  <si>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</si>
  <si>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</si>
  <si>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</si>
  <si>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</si>
  <si>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</si>
  <si>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</si>
  <si>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</si>
  <si>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</si>
  <si>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</si>
  <si>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</si>
  <si>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</si>
  <si>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</si>
  <si>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</si>
  <si>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</si>
  <si>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</si>
  <si>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</si>
  <si>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</si>
  <si>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</si>
  <si>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</si>
  <si>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</si>
  <si>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</si>
  <si>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</si>
  <si>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</si>
  <si>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</si>
  <si>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</si>
  <si>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</si>
  <si>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</si>
  <si>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</si>
  <si>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</si>
  <si>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</si>
  <si>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</si>
  <si>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</si>
  <si>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</si>
  <si>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</si>
  <si>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</si>
  <si>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</si>
  <si>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</si>
  <si>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</si>
  <si>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</si>
  <si>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</si>
  <si>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</si>
  <si>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</si>
  <si>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</si>
  <si>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</si>
  <si>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</si>
  <si>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</si>
  <si>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</si>
  <si>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</si>
  <si>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</si>
  <si>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</si>
  <si>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</si>
  <si>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</si>
  <si>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</si>
  <si>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</si>
  <si>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</si>
  <si>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</si>
  <si>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</si>
  <si>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</si>
  <si>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</si>
  <si>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</si>
  <si>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</si>
  <si>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</si>
  <si>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</si>
  <si>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</si>
  <si>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</si>
  <si>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</si>
  <si>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</si>
  <si>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</si>
  <si>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</si>
  <si>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</si>
  <si>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</si>
  <si>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</si>
  <si>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</si>
  <si>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</si>
  <si>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</si>
  <si>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</si>
  <si>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</si>
  <si>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</si>
  <si>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</si>
  <si>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</si>
  <si>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</si>
  <si>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</si>
  <si>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</si>
  <si>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</si>
  <si>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</si>
  <si>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</si>
  <si>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</si>
  <si>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</si>
  <si>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</si>
  <si>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</si>
  <si>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</si>
  <si>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</si>
  <si>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</si>
  <si>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</si>
  <si>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</si>
  <si>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</si>
  <si>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</si>
  <si>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</si>
  <si>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</si>
  <si>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</si>
  <si>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</si>
  <si>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</si>
  <si>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</si>
  <si>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</si>
  <si>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</si>
  <si>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</si>
  <si>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</si>
  <si>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</si>
  <si>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</si>
  <si>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</si>
  <si>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</si>
  <si>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</si>
  <si>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</si>
  <si>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</si>
  <si>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</si>
  <si>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</si>
  <si>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</si>
  <si>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</si>
  <si>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</si>
  <si>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</si>
  <si>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</si>
  <si>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</si>
  <si>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</si>
  <si>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</si>
  <si>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</si>
  <si>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</si>
  <si>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</si>
  <si>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</si>
  <si>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</si>
  <si>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</si>
  <si>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</si>
  <si>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</si>
  <si>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</si>
  <si>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</si>
  <si>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</si>
  <si>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</si>
  <si>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</si>
  <si>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</si>
  <si>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</si>
  <si>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</si>
  <si>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</si>
  <si>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</si>
  <si>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</si>
  <si>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</si>
  <si>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</si>
  <si>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</si>
  <si>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</si>
  <si>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</si>
  <si>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</si>
  <si>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</si>
  <si>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</si>
  <si>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</si>
  <si>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</si>
  <si>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</si>
  <si>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</si>
  <si>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</si>
  <si>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</si>
  <si>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</si>
  <si>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</si>
  <si>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</si>
  <si>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</si>
  <si>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</si>
  <si>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</si>
  <si>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</si>
  <si>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</si>
  <si>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</si>
  <si>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</si>
  <si>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</si>
  <si>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</si>
  <si>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</si>
  <si>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</si>
  <si>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</si>
  <si>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</si>
  <si>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</si>
  <si>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</si>
  <si>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</si>
  <si>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</si>
  <si>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</si>
  <si>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</si>
  <si>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</si>
  <si>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</si>
  <si>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</si>
  <si>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</si>
  <si>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</si>
  <si>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</si>
  <si>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</si>
  <si>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</si>
  <si>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</si>
  <si>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</si>
  <si>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</si>
  <si>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</si>
  <si>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</si>
  <si>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</si>
  <si>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</si>
  <si>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</si>
  <si>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</si>
  <si>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</si>
  <si>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</si>
  <si>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</si>
  <si>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</si>
  <si>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</si>
  <si>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</si>
  <si>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</si>
  <si>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</si>
  <si>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</si>
  <si>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</si>
  <si>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</si>
  <si>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</si>
  <si>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</si>
  <si>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</si>
  <si>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</si>
  <si>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</si>
  <si>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</si>
  <si>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</si>
  <si>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</si>
  <si>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</si>
  <si>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</si>
  <si>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</si>
  <si>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</si>
  <si>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</si>
  <si>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</si>
  <si>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</si>
  <si>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</si>
  <si>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</si>
  <si>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</si>
  <si>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</si>
  <si>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</si>
  <si>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</si>
  <si>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</si>
  <si>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</si>
  <si>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</si>
  <si>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</si>
  <si>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</si>
  <si>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</si>
  <si>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</si>
  <si>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</si>
  <si>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</si>
  <si>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</si>
  <si>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</si>
  <si>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</si>
  <si>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</si>
  <si>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</si>
  <si>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</si>
  <si>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</si>
  <si>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</si>
  <si>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</si>
  <si>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</si>
  <si>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</si>
  <si>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</si>
  <si>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</si>
  <si>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</si>
  <si>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</si>
  <si>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</si>
  <si>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</si>
  <si>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</si>
  <si>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</si>
  <si>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</si>
  <si>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</si>
  <si>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</si>
  <si>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</si>
  <si>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</si>
  <si>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</si>
  <si>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</si>
  <si>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</si>
  <si>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</si>
  <si>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</si>
  <si>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</si>
  <si>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</si>
  <si>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</si>
  <si>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</si>
  <si>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</si>
  <si>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</si>
  <si>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</si>
  <si>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</si>
  <si>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</si>
  <si>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</si>
  <si>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</si>
  <si>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</si>
  <si>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</si>
  <si>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</si>
  <si>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</si>
  <si>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</si>
  <si>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</si>
  <si>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</si>
  <si>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</si>
  <si>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</si>
  <si>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</si>
  <si>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</si>
  <si>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</si>
  <si>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</si>
  <si>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</si>
  <si>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</si>
  <si>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</si>
  <si>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</si>
  <si>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</si>
  <si>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</si>
  <si>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</si>
  <si>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</si>
  <si>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</si>
  <si>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</si>
  <si>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</si>
  <si>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</si>
  <si>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</si>
  <si>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</si>
  <si>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</si>
  <si>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</si>
  <si>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</si>
  <si>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</si>
  <si>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</si>
  <si>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</si>
  <si>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</si>
  <si>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</si>
  <si>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</si>
  <si>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</si>
  <si>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</si>
  <si>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</si>
  <si>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</si>
  <si>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</si>
  <si>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</si>
  <si>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</si>
  <si>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</si>
  <si>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</si>
  <si>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</si>
  <si>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</si>
  <si>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</si>
  <si>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</si>
  <si>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</si>
  <si>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</si>
  <si>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</si>
  <si>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</si>
  <si>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</si>
  <si>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</si>
  <si>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</si>
  <si>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</si>
  <si>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</si>
  <si>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</si>
  <si>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</si>
  <si>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</si>
  <si>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</si>
  <si>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</si>
  <si>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</si>
  <si>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</si>
  <si>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</si>
  <si>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</si>
  <si>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</si>
  <si>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</si>
  <si>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</si>
  <si>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</si>
  <si>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</si>
  <si>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</si>
  <si>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</si>
  <si>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</si>
  <si>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</si>
  <si>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</si>
  <si>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</si>
  <si>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</si>
  <si>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</si>
  <si>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</si>
  <si>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</si>
  <si>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</si>
  <si>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</si>
  <si>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</si>
  <si>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</si>
  <si>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</si>
  <si>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</si>
  <si>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</si>
  <si>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</si>
  <si>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</si>
  <si>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</si>
  <si>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</si>
  <si>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</si>
  <si>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</si>
  <si>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</si>
  <si>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</si>
  <si>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</si>
  <si>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</si>
  <si>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</si>
  <si>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</si>
  <si>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</si>
  <si>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</si>
  <si>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</si>
  <si>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</si>
  <si>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</si>
  <si>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</si>
  <si>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</si>
  <si>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</si>
  <si>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</si>
  <si>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</si>
  <si>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</si>
  <si>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</si>
  <si>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</si>
  <si>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</si>
  <si>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</si>
  <si>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</si>
  <si>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</si>
  <si>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</si>
  <si>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</si>
  <si>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</si>
  <si>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</si>
  <si>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</si>
  <si>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</si>
  <si>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</si>
  <si>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</si>
  <si>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</si>
  <si>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</si>
  <si>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</si>
  <si>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</si>
  <si>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</si>
  <si>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</si>
  <si>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</si>
  <si>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</si>
  <si>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</si>
  <si>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</si>
  <si>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</si>
  <si>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</si>
  <si>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</si>
  <si>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</si>
  <si>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</si>
  <si>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</si>
  <si>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</si>
  <si>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</si>
  <si>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</si>
  <si>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</si>
  <si>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</si>
  <si>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</si>
  <si>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</si>
  <si>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</si>
  <si>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</si>
  <si>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</si>
  <si>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</si>
  <si>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</si>
  <si>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</si>
  <si>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</si>
  <si>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</si>
  <si>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</si>
  <si>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</si>
  <si>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</si>
  <si>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</si>
  <si>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</si>
  <si>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</si>
  <si>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</si>
  <si>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</si>
  <si>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</si>
  <si>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</si>
  <si>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</si>
  <si>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</si>
  <si>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</si>
  <si>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</si>
  <si>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</si>
  <si>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</si>
  <si>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</si>
  <si>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</si>
  <si>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</si>
  <si>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</si>
  <si>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</si>
  <si>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</si>
  <si>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</si>
  <si>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</si>
  <si>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</si>
  <si>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</si>
  <si>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</si>
  <si>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</si>
  <si>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</si>
  <si>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</si>
  <si>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</si>
  <si>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</si>
  <si>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</si>
  <si>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</si>
  <si>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</si>
  <si>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</si>
  <si>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</si>
  <si>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</si>
  <si>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</si>
  <si>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</si>
  <si>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</si>
  <si>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</si>
  <si>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</si>
  <si>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</si>
  <si>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</si>
  <si>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</si>
  <si>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</si>
  <si>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</si>
  <si>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</si>
  <si>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</si>
  <si>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</si>
  <si>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</si>
  <si>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</si>
  <si>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</si>
  <si>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</si>
  <si>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</si>
  <si>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</si>
  <si>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</si>
  <si>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</si>
  <si>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</si>
  <si>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</si>
  <si>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</si>
  <si>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</si>
  <si>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</si>
  <si>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</si>
  <si>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</si>
  <si>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</si>
  <si>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</si>
  <si>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</si>
  <si>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</si>
  <si>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</si>
  <si>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</si>
  <si>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</si>
  <si>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</si>
  <si>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</si>
  <si>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</si>
  <si>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</si>
  <si>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</si>
  <si>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</si>
  <si>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</si>
  <si>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</si>
  <si>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</si>
  <si>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</si>
  <si>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</si>
  <si>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</si>
  <si>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</si>
  <si>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</si>
  <si>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</si>
  <si>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</si>
  <si>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</si>
  <si>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</si>
  <si>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</si>
  <si>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</si>
  <si>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</si>
  <si>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</si>
  <si>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</si>
  <si>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</si>
  <si>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</si>
  <si>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</si>
  <si>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</si>
  <si>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</si>
  <si>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</si>
  <si>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</si>
  <si>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</si>
  <si>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</si>
  <si>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</si>
  <si>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</si>
  <si>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</si>
  <si>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</si>
  <si>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</si>
  <si>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</si>
  <si>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</si>
  <si>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</si>
  <si>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</si>
  <si>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</si>
  <si>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</si>
  <si>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</si>
  <si>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</si>
  <si>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</si>
  <si>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</si>
  <si>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</si>
  <si>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</si>
  <si>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</si>
  <si>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</si>
  <si>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</si>
  <si>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</si>
  <si>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</si>
  <si>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</si>
  <si>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</si>
  <si>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</si>
  <si>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</si>
  <si>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</si>
  <si>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</si>
  <si>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</si>
  <si>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</si>
  <si>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</si>
  <si>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</si>
  <si>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</si>
  <si>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</si>
  <si>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</si>
  <si>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</si>
  <si>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</si>
  <si>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</si>
  <si>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</si>
  <si>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</si>
  <si>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</si>
  <si>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</si>
  <si>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</si>
  <si>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</si>
  <si>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</si>
  <si>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</si>
  <si>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</si>
  <si>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</si>
  <si>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</si>
  <si>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</si>
  <si>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</si>
  <si>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</si>
  <si>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</si>
  <si>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</si>
  <si>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</si>
  <si>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</si>
  <si>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</si>
  <si>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</si>
  <si>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</si>
  <si>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</si>
  <si>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</si>
  <si>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</si>
  <si>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</si>
  <si>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</si>
  <si>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</si>
  <si>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</si>
  <si>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</si>
  <si>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</si>
  <si>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</si>
  <si>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</si>
  <si>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</si>
  <si>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</si>
  <si>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</si>
  <si>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</si>
  <si>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</si>
  <si>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</si>
  <si>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</si>
  <si>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</si>
  <si>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</si>
  <si>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</si>
  <si>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</si>
  <si>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</si>
  <si>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</si>
  <si>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</si>
  <si>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</si>
  <si>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</si>
  <si>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</si>
  <si>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</si>
  <si>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</si>
  <si>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</si>
  <si>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</si>
  <si>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</si>
  <si>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</si>
  <si>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</si>
  <si>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</si>
  <si>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</si>
  <si>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</si>
  <si>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</si>
  <si>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</si>
  <si>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</si>
  <si>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</si>
  <si>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</si>
  <si>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</si>
  <si>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</si>
  <si>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</si>
  <si>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</si>
  <si>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</si>
  <si>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</si>
  <si>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</si>
  <si>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</si>
  <si>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</si>
  <si>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</si>
  <si>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</si>
  <si>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</si>
  <si>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</si>
  <si>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</si>
  <si>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</si>
  <si>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</si>
  <si>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</si>
  <si>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</si>
  <si>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</si>
  <si>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</si>
  <si>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</si>
  <si>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</si>
  <si>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</si>
  <si>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</si>
  <si>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</si>
  <si>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</si>
  <si>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</si>
  <si>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</si>
  <si>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</si>
  <si>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</si>
  <si>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</si>
  <si>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</si>
  <si>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</si>
  <si>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</si>
  <si>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</si>
  <si>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</si>
  <si>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</si>
  <si>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</si>
  <si>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</si>
  <si>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</si>
  <si>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</si>
  <si>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</si>
  <si>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</si>
  <si>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</si>
  <si>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</si>
  <si>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</si>
  <si>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</si>
  <si>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</si>
  <si>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</si>
  <si>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</si>
  <si>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</si>
  <si>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</si>
  <si>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</si>
  <si>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</si>
  <si>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</si>
  <si>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</si>
  <si>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</si>
  <si>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</si>
  <si>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</si>
  <si>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</si>
  <si>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</si>
  <si>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</si>
  <si>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</si>
  <si>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</si>
  <si>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</si>
  <si>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</si>
  <si>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</si>
  <si>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</si>
  <si>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</si>
  <si>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</si>
  <si>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</si>
  <si>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</si>
  <si>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</si>
  <si>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</si>
  <si>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</si>
  <si>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</si>
  <si>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</si>
  <si>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</si>
  <si>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</si>
  <si>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</si>
  <si>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</si>
  <si>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</si>
  <si>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</si>
  <si>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</si>
  <si>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</si>
  <si>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</si>
  <si>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</si>
  <si>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</si>
  <si>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</si>
  <si>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</si>
  <si>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</si>
  <si>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</si>
  <si>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</si>
  <si>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</si>
  <si>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</si>
  <si>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</si>
  <si>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</si>
  <si>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</si>
  <si>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</si>
  <si>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</si>
  <si>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</si>
  <si>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</si>
  <si>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</si>
  <si>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</si>
  <si>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</si>
  <si>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</si>
  <si>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</si>
  <si>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</si>
  <si>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</si>
  <si>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</si>
  <si>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</si>
  <si>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</si>
  <si>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</si>
  <si>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</si>
  <si>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</si>
  <si>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</si>
  <si>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</si>
  <si>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</si>
  <si>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</si>
  <si>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</si>
  <si>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</si>
  <si>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</si>
  <si>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</si>
  <si>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</si>
  <si>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</si>
  <si>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</si>
  <si>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</si>
  <si>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</si>
  <si>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</si>
  <si>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</si>
  <si>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</si>
  <si>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</si>
  <si>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</si>
  <si>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</si>
  <si>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</si>
  <si>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</si>
  <si>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</si>
  <si>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</si>
  <si>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</si>
  <si>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</si>
  <si>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</si>
  <si>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</si>
  <si>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</si>
  <si>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</si>
  <si>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</si>
  <si>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</si>
  <si>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</si>
  <si>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</si>
  <si>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</si>
  <si>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</si>
  <si>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</si>
  <si>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</si>
  <si>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</si>
  <si>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</si>
  <si>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</si>
  <si>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</si>
  <si>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</si>
  <si>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</si>
  <si>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</si>
  <si>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</si>
  <si>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</si>
  <si>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</si>
  <si>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</si>
  <si>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</si>
  <si>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</si>
  <si>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</si>
  <si>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</si>
  <si>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</si>
  <si>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</si>
  <si>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</si>
  <si>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</si>
  <si>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</si>
  <si>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</si>
  <si>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</si>
  <si>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</si>
  <si>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</si>
  <si>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</si>
  <si>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</si>
  <si>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</si>
  <si>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</si>
  <si>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</si>
  <si>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</si>
  <si>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</si>
  <si>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</si>
  <si>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</si>
  <si>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</si>
  <si>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</si>
  <si>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</si>
  <si>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</si>
  <si>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</si>
  <si>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</si>
  <si>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</si>
  <si>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</si>
  <si>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</si>
  <si>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</si>
  <si>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</si>
  <si>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</si>
  <si>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</si>
  <si>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</si>
  <si>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</si>
  <si>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</si>
  <si>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</si>
  <si>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</si>
  <si>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</si>
  <si>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</si>
  <si>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</si>
  <si>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</si>
  <si>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</si>
  <si>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</si>
  <si>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</si>
  <si>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</si>
  <si>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</si>
  <si>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</si>
  <si>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</si>
  <si>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</si>
  <si>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</si>
  <si>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</si>
  <si>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</si>
  <si>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</si>
  <si>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</si>
  <si>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</si>
  <si>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</si>
  <si>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</si>
  <si>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</si>
  <si>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</si>
  <si>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</si>
  <si>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</si>
  <si>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</si>
  <si>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</si>
  <si>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</si>
  <si>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</si>
  <si>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</si>
  <si>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</si>
  <si>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</si>
  <si>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</si>
  <si>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</si>
  <si>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</si>
  <si>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</si>
  <si>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</si>
  <si>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</si>
  <si>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</si>
  <si>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</si>
  <si>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</si>
  <si>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</si>
  <si>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</si>
  <si>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</si>
  <si>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</si>
  <si>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</si>
  <si>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</si>
  <si>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</si>
  <si>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</si>
  <si>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</si>
  <si>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</si>
  <si>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</si>
  <si>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</si>
  <si>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</si>
  <si>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</si>
  <si>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</si>
  <si>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</si>
  <si>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</si>
  <si>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</si>
  <si>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</si>
  <si>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</si>
  <si>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</si>
  <si>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</si>
  <si>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</si>
  <si>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</si>
  <si>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</si>
  <si>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</si>
  <si>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</si>
  <si>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</si>
  <si>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</si>
  <si>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</si>
  <si>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</si>
  <si>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</si>
  <si>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</si>
  <si>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</si>
  <si>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</si>
  <si>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</si>
  <si>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</si>
  <si>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</si>
  <si>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</si>
  <si>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</si>
  <si>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</si>
  <si>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</si>
  <si>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</si>
  <si>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</si>
  <si>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</si>
  <si>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</si>
  <si>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</si>
  <si>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</si>
  <si>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</si>
  <si>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</si>
  <si>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</si>
  <si>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</si>
  <si>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</si>
  <si>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</si>
  <si>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</si>
  <si>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</si>
  <si>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</si>
  <si>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</si>
  <si>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</si>
  <si>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</si>
  <si>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</si>
  <si>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</si>
  <si>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</si>
  <si>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</si>
  <si>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</si>
  <si>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</si>
  <si>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</si>
  <si>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</si>
  <si>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</si>
  <si>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</si>
  <si>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</si>
  <si>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</si>
  <si>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</si>
  <si>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</si>
  <si>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</si>
  <si>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</si>
  <si>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</si>
  <si>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</si>
  <si>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</si>
  <si>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</si>
  <si>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</si>
  <si>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</si>
  <si>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</si>
  <si>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</si>
  <si>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</si>
  <si>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</si>
  <si>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</si>
  <si>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</si>
  <si>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</si>
  <si>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</si>
  <si>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</si>
  <si>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</si>
  <si>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</si>
  <si>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</si>
  <si>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</si>
  <si>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</si>
  <si>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</si>
  <si>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</si>
  <si>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</si>
  <si>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</si>
  <si>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</si>
  <si>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</si>
  <si>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</si>
  <si>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</si>
  <si>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</si>
  <si>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</si>
  <si>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</si>
  <si>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</si>
  <si>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</si>
  <si>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</si>
  <si>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</si>
  <si>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</si>
  <si>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</si>
  <si>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</si>
  <si>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</si>
  <si>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</si>
  <si>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</si>
  <si>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</si>
  <si>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</si>
  <si>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</si>
  <si>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</si>
  <si>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</si>
  <si>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</si>
  <si>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</si>
  <si>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</si>
  <si>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</si>
  <si>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</si>
  <si>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</si>
  <si>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</si>
  <si>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</si>
  <si>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</si>
  <si>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</si>
  <si>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</si>
  <si>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</si>
  <si>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</si>
  <si>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</si>
  <si>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</si>
  <si>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</si>
  <si>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</si>
  <si>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</si>
  <si>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</si>
  <si>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</si>
  <si>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</si>
  <si>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</si>
  <si>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</si>
  <si>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</si>
  <si>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</si>
  <si>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</si>
  <si>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</si>
  <si>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</si>
  <si>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</si>
  <si>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</si>
  <si>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</si>
  <si>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</si>
  <si>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</si>
  <si>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</si>
  <si>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</si>
  <si>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</si>
  <si>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</si>
  <si>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</si>
  <si>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</si>
  <si>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</si>
  <si>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</si>
  <si>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</si>
  <si>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</si>
  <si>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</si>
  <si>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</si>
  <si>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</si>
  <si>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</si>
  <si>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</si>
  <si>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</si>
  <si>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</si>
  <si>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</si>
  <si>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</si>
  <si>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</si>
  <si>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</si>
  <si>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</si>
  <si>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</si>
  <si>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</si>
  <si>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</si>
  <si>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</si>
  <si>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</si>
  <si>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</si>
  <si>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</si>
  <si>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</si>
  <si>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</si>
  <si>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</si>
  <si>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</si>
  <si>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</si>
  <si>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</si>
  <si>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</si>
  <si>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</si>
  <si>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</si>
  <si>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</si>
  <si>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</si>
  <si>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</si>
  <si>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</si>
  <si>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</si>
  <si>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</si>
  <si>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</si>
  <si>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</si>
  <si>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</si>
  <si>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</si>
  <si>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</si>
  <si>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</si>
  <si>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</si>
  <si>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</si>
  <si>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</si>
  <si>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</si>
  <si>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</si>
  <si>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</si>
  <si>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</si>
  <si>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</si>
  <si>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</si>
  <si>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</si>
  <si>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</si>
  <si>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</si>
  <si>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</si>
  <si>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</si>
  <si>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</si>
  <si>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</si>
  <si>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</si>
  <si>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</si>
  <si>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</si>
  <si>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</si>
  <si>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</si>
  <si>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</si>
  <si>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</si>
  <si>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</si>
  <si>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</si>
  <si>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</si>
  <si>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</si>
  <si>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</si>
  <si>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</si>
  <si>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</si>
  <si>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</si>
  <si>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</si>
  <si>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</si>
  <si>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</si>
  <si>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</si>
  <si>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</si>
  <si>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</si>
  <si>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</si>
  <si>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</si>
  <si>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</si>
  <si>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</si>
  <si>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</si>
  <si>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</si>
  <si>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</si>
  <si>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</si>
  <si>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</si>
  <si>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</si>
  <si>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</si>
  <si>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</si>
  <si>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</si>
  <si>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</si>
  <si>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</si>
  <si>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</si>
  <si>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</si>
  <si>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</si>
  <si>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</si>
  <si>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</si>
  <si>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</si>
  <si>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</si>
  <si>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</si>
  <si>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</si>
  <si>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</si>
  <si>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</si>
  <si>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</si>
  <si>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</si>
  <si>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</si>
  <si>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</si>
  <si>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</si>
  <si>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</si>
  <si>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</si>
  <si>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</si>
  <si>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</si>
  <si>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</si>
  <si>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</si>
  <si>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</si>
  <si>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</si>
  <si>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</si>
  <si>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</si>
  <si>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</si>
  <si>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</si>
  <si>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</si>
  <si>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</si>
  <si>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</si>
  <si>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</si>
  <si>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</si>
  <si>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</si>
  <si>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</si>
  <si>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</si>
  <si>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</si>
  <si>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</si>
  <si>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</si>
  <si>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</si>
  <si>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</si>
  <si>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</si>
  <si>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</si>
  <si>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</si>
  <si>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</si>
  <si>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</si>
  <si>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</si>
  <si>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</si>
  <si>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</si>
  <si>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</si>
  <si>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</si>
  <si>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</si>
  <si>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</si>
  <si>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</si>
  <si>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</si>
  <si>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</si>
  <si>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</si>
  <si>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</si>
  <si>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</si>
  <si>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</si>
  <si>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</si>
  <si>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</si>
  <si>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</si>
  <si>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</si>
  <si>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</si>
  <si>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</si>
  <si>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</si>
  <si>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</si>
  <si>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</si>
  <si>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</si>
  <si>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</si>
  <si>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</si>
  <si>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</si>
  <si>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</si>
  <si>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</si>
  <si>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</si>
  <si>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</si>
  <si>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</si>
  <si>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</si>
  <si>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</si>
  <si>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</si>
  <si>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</si>
  <si>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</si>
  <si>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</si>
  <si>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</si>
  <si>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</si>
  <si>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</si>
  <si>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</si>
  <si>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</si>
  <si>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</si>
  <si>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</si>
  <si>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</si>
  <si>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</si>
  <si>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</si>
  <si>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</si>
  <si>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</si>
  <si>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</si>
  <si>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</si>
  <si>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</si>
  <si>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</si>
  <si>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</si>
  <si>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</si>
  <si>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</si>
  <si>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</si>
  <si>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</si>
  <si>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</si>
  <si>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</si>
  <si>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</si>
  <si>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</si>
  <si>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</si>
  <si>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</si>
  <si>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</si>
  <si>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</si>
  <si>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</si>
  <si>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</si>
  <si>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</si>
  <si>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</si>
  <si>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</si>
  <si>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</si>
  <si>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</si>
  <si>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</si>
  <si>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</si>
  <si>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</si>
  <si>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</si>
  <si>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</si>
  <si>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</si>
  <si>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</si>
  <si>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</si>
  <si>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</si>
  <si>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</si>
  <si>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</si>
  <si>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</si>
  <si>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</si>
  <si>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</si>
  <si>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</si>
  <si>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</si>
  <si>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</si>
  <si>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</si>
  <si>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</si>
  <si>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</si>
  <si>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</si>
  <si>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</si>
  <si>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</si>
  <si>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</si>
  <si>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</si>
  <si>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</si>
  <si>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</si>
  <si>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</si>
  <si>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</si>
  <si>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</si>
  <si>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</si>
  <si>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</si>
  <si>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</si>
  <si>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</si>
  <si>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</si>
  <si>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</si>
  <si>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</si>
  <si>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</si>
  <si>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</si>
  <si>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</si>
  <si>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</si>
  <si>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</si>
  <si>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</si>
  <si>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</si>
  <si>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</si>
  <si>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</si>
  <si>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</si>
  <si>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</si>
  <si>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</si>
  <si>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</si>
  <si>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</si>
  <si>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</si>
  <si>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</si>
  <si>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</si>
  <si>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</si>
  <si>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</si>
  <si>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</si>
  <si>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</si>
  <si>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</si>
  <si>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</si>
  <si>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</si>
  <si>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</si>
  <si>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</si>
  <si>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</si>
  <si>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</si>
  <si>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</si>
  <si>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</si>
  <si>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</si>
  <si>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</si>
  <si>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</si>
  <si>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</si>
  <si>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</si>
  <si>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</si>
  <si>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</si>
  <si>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</si>
  <si>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</si>
  <si>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</si>
  <si>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</si>
  <si>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</si>
  <si>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</si>
  <si>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</si>
  <si>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</si>
  <si>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</si>
  <si>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</si>
  <si>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</si>
  <si>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</si>
  <si>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</si>
  <si>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</si>
  <si>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</si>
  <si>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</si>
  <si>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</si>
  <si>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</si>
  <si>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</si>
  <si>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</si>
  <si>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</si>
  <si>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</si>
  <si>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</si>
  <si>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</si>
  <si>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</si>
  <si>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</si>
  <si>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</si>
  <si>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</si>
  <si>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</si>
  <si>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</si>
  <si>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</si>
  <si>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</si>
  <si>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</si>
  <si>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</si>
  <si>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</si>
  <si>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</si>
  <si>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</si>
  <si>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</si>
  <si>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</si>
  <si>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</si>
  <si>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</si>
  <si>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</si>
  <si>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</si>
  <si>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</si>
  <si>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</si>
  <si>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</si>
  <si>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</si>
  <si>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</si>
  <si>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</si>
  <si>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</si>
  <si>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</si>
  <si>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</si>
  <si>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</si>
  <si>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</si>
  <si>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</si>
  <si>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</si>
  <si>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</si>
  <si>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</si>
  <si>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</si>
  <si>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</si>
  <si>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</si>
  <si>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</si>
  <si>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</si>
  <si>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</si>
  <si>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</si>
  <si>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</si>
  <si>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</si>
  <si>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</si>
  <si>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</si>
  <si>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</si>
  <si>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</si>
  <si>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</si>
  <si>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</si>
  <si>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</si>
  <si>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</si>
  <si>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</si>
  <si>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</si>
  <si>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</si>
  <si>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</si>
  <si>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</si>
  <si>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</si>
  <si>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</si>
  <si>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</si>
  <si>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</si>
  <si>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</si>
  <si>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</si>
  <si>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</si>
  <si>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</si>
  <si>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</si>
  <si>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</si>
  <si>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</si>
  <si>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</si>
  <si>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</si>
  <si>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</si>
  <si>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</si>
  <si>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</si>
  <si>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</si>
  <si>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</si>
  <si>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</si>
  <si>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</si>
  <si>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</si>
  <si>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</si>
  <si>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</si>
  <si>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</si>
  <si>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</si>
  <si>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</si>
  <si>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</si>
  <si>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</si>
  <si>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</si>
  <si>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</si>
  <si>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</si>
  <si>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</si>
  <si>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</si>
  <si>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</si>
  <si>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</si>
  <si>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</si>
  <si>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</si>
  <si>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</si>
  <si>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</si>
  <si>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</si>
  <si>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</si>
  <si>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</si>
  <si>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</si>
  <si>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</si>
  <si>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</si>
  <si>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</si>
  <si>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</si>
  <si>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</si>
  <si>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</si>
  <si>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</si>
  <si>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</si>
  <si>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</si>
  <si>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</si>
  <si>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</si>
  <si>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</si>
  <si>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</si>
  <si>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</si>
  <si>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</si>
  <si>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</si>
  <si>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</si>
  <si>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</si>
  <si>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</si>
  <si>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</si>
  <si>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</si>
  <si>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</si>
  <si>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</si>
  <si>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</si>
  <si>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</si>
  <si>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</si>
  <si>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</si>
  <si>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</si>
  <si>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</si>
  <si>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</si>
  <si>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</si>
  <si>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</si>
  <si>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</si>
  <si>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</si>
  <si>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</si>
  <si>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</si>
  <si>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</si>
  <si>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</si>
  <si>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</si>
  <si>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</si>
  <si>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</si>
  <si>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</si>
  <si>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</si>
  <si>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</si>
  <si>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</si>
  <si>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</si>
  <si>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</si>
  <si>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</si>
  <si>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</si>
  <si>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</si>
  <si>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</si>
  <si>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</si>
  <si>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</si>
  <si>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</si>
  <si>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</si>
  <si>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</si>
  <si>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</si>
  <si>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</si>
  <si>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</si>
  <si>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</si>
  <si>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</si>
  <si>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</si>
  <si>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</si>
  <si>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</si>
  <si>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</si>
  <si>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</si>
  <si>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</si>
  <si>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</si>
  <si>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</si>
  <si>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</si>
  <si>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</si>
  <si>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</si>
  <si>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</si>
  <si>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</si>
  <si>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</si>
  <si>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</si>
  <si>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</si>
  <si>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</si>
  <si>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</si>
  <si>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</si>
  <si>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</si>
  <si>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</si>
  <si>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</si>
  <si>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</si>
  <si>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</si>
  <si>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</si>
  <si>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</si>
  <si>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</si>
  <si>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</si>
  <si>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</si>
  <si>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</si>
  <si>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</si>
  <si>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</si>
  <si>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</si>
  <si>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</si>
  <si>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</si>
  <si>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</si>
  <si>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</si>
  <si>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</si>
  <si>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</si>
  <si>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</si>
  <si>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</si>
  <si>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</si>
  <si>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</si>
  <si>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</si>
  <si>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</si>
  <si>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</si>
  <si>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</si>
  <si>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</si>
  <si>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</si>
  <si>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</si>
  <si>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</si>
  <si>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</si>
  <si>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</si>
  <si>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</si>
  <si>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</si>
  <si>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</si>
  <si>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</si>
  <si>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</si>
  <si>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</si>
  <si>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</si>
  <si>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</si>
  <si>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</si>
  <si>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</si>
  <si>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</si>
  <si>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</si>
  <si>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</si>
  <si>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</si>
  <si>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</si>
  <si>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</si>
  <si>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</si>
  <si>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</si>
  <si>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</si>
  <si>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</si>
  <si>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</si>
  <si>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</si>
  <si>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</si>
  <si>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</si>
  <si>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</si>
  <si>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</si>
  <si>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</si>
  <si>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</si>
  <si>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</si>
  <si>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</si>
  <si>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</si>
  <si>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</si>
  <si>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</si>
  <si>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</si>
  <si>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</si>
  <si>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</si>
  <si>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</si>
  <si>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</si>
  <si>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</si>
  <si>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</si>
  <si>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</si>
  <si>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</si>
  <si>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</si>
  <si>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</si>
  <si>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</si>
  <si>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</si>
  <si>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</si>
  <si>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</si>
  <si>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</si>
  <si>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</si>
  <si>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</si>
  <si>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</si>
  <si>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</si>
  <si>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</si>
  <si>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</si>
  <si>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</si>
  <si>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</si>
  <si>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</si>
  <si>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</si>
  <si>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</si>
  <si>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</si>
  <si>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</si>
  <si>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</si>
  <si>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</si>
  <si>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</si>
  <si>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</si>
  <si>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</si>
  <si>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</si>
  <si>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</si>
  <si>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</si>
  <si>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</si>
  <si>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</si>
  <si>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</si>
  <si>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</si>
  <si>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</si>
  <si>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</si>
  <si>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</si>
  <si>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</si>
  <si>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</si>
  <si>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</si>
  <si>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</si>
  <si>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</si>
  <si>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</si>
  <si>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</si>
  <si>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</si>
  <si>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</si>
  <si>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</si>
  <si>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</si>
  <si>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</si>
  <si>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</si>
  <si>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</si>
  <si>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</si>
  <si>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</si>
  <si>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</si>
  <si>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</si>
  <si>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</si>
  <si>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</si>
  <si>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</si>
  <si>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</si>
  <si>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</si>
  <si>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</si>
  <si>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</si>
  <si>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</si>
  <si>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</si>
  <si>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</si>
  <si>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</si>
  <si>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</si>
  <si>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</si>
  <si>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</si>
  <si>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</si>
  <si>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</si>
  <si>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</si>
  <si>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</si>
  <si>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</si>
  <si>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</si>
  <si>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</si>
  <si>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</si>
  <si>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</si>
  <si>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</si>
  <si>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</si>
  <si>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</si>
  <si>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</si>
  <si>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</si>
  <si>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</si>
  <si>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</si>
  <si>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</si>
  <si>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</si>
  <si>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</si>
  <si>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</si>
  <si>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</si>
  <si>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</si>
  <si>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</si>
  <si>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</si>
  <si>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</si>
  <si>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</si>
  <si>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</si>
  <si>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</si>
  <si>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</si>
  <si>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</si>
  <si>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</si>
  <si>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</si>
  <si>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</si>
  <si>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</si>
  <si>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</si>
  <si>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</si>
  <si>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</si>
  <si>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</si>
  <si>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</si>
  <si>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</si>
  <si>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</si>
  <si>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</si>
  <si>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</si>
  <si>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</si>
  <si>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</si>
  <si>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</si>
  <si>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</si>
  <si>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</si>
  <si>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</si>
  <si>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</si>
  <si>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</si>
  <si>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</si>
  <si>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</si>
  <si>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</si>
  <si>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</si>
  <si>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</si>
  <si>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</si>
  <si>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</si>
  <si>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</si>
  <si>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</si>
  <si>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</si>
  <si>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</si>
  <si>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</si>
  <si>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</si>
  <si>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</si>
  <si>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</si>
  <si>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</si>
  <si>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</si>
  <si>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</si>
  <si>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</si>
  <si>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</si>
  <si>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</si>
  <si>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</si>
  <si>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</si>
  <si>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</si>
  <si>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</si>
  <si>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</si>
  <si>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</si>
  <si>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</si>
  <si>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</si>
  <si>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</si>
  <si>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</si>
  <si>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</si>
  <si>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</si>
  <si>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</si>
  <si>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</si>
  <si>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</si>
  <si>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</si>
  <si>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</si>
  <si>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</si>
  <si>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</si>
  <si>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</si>
  <si>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</si>
  <si>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</si>
  <si>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</si>
  <si>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</si>
  <si>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</si>
  <si>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</si>
  <si>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</si>
  <si>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</si>
  <si>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</si>
  <si>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</si>
  <si>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</si>
  <si>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</si>
  <si>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</si>
  <si>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</si>
  <si>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</si>
  <si>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</si>
  <si>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</si>
  <si>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</si>
  <si>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</si>
  <si>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</si>
  <si>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</si>
  <si>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</si>
  <si>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</si>
  <si>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</si>
  <si>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</si>
  <si>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</si>
  <si>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</si>
  <si>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</si>
  <si>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</si>
  <si>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</si>
  <si>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</si>
  <si>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</si>
  <si>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</si>
  <si>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</si>
  <si>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</si>
  <si>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</si>
  <si>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</si>
  <si>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</si>
  <si>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</si>
  <si>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</si>
  <si>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</si>
  <si>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</si>
  <si>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</si>
  <si>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</si>
  <si>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</si>
  <si>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</si>
  <si>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</si>
  <si>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</si>
  <si>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</si>
  <si>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</si>
  <si>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</si>
  <si>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</si>
  <si>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</si>
  <si>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</si>
  <si>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</si>
  <si>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</si>
  <si>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</si>
  <si>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</si>
  <si>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</si>
  <si>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</si>
  <si>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</si>
  <si>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</si>
  <si>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</si>
  <si>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</si>
  <si>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</si>
  <si>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</si>
  <si>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</si>
  <si>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</si>
  <si>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</si>
  <si>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</si>
  <si>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</si>
  <si>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</si>
  <si>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</si>
  <si>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</si>
  <si>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</si>
  <si>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</si>
  <si>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</si>
  <si>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</si>
  <si>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</si>
  <si>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</si>
  <si>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</si>
  <si>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</si>
  <si>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</si>
  <si>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</si>
  <si>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</si>
  <si>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</si>
  <si>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</si>
  <si>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</si>
  <si>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</si>
  <si>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</si>
  <si>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</si>
  <si>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</si>
  <si>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</si>
  <si>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</si>
  <si>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</si>
  <si>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</si>
  <si>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</si>
  <si>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</si>
  <si>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</si>
  <si>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</si>
  <si>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</si>
  <si>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</si>
  <si>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</si>
  <si>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</si>
  <si>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</si>
  <si>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</si>
  <si>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</si>
  <si>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</si>
  <si>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</si>
  <si>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</si>
  <si>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</si>
  <si>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</si>
  <si>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</si>
  <si>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</si>
  <si>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</si>
  <si>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</si>
  <si>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</si>
  <si>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</si>
  <si>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</si>
  <si>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</si>
  <si>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</si>
  <si>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</si>
  <si>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</si>
  <si>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</si>
  <si>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</si>
  <si>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</si>
  <si>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</si>
  <si>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</si>
  <si>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</si>
  <si>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</si>
  <si>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</si>
  <si>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</si>
  <si>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</si>
  <si>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</si>
  <si>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</si>
  <si>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</si>
  <si>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</si>
  <si>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</si>
  <si>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</si>
  <si>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</si>
  <si>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</si>
  <si>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</si>
  <si>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</si>
  <si>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</si>
  <si>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</si>
  <si>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</si>
  <si>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</si>
  <si>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</si>
  <si>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</si>
  <si>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</si>
  <si>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</si>
  <si>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</si>
  <si>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</si>
  <si>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</si>
  <si>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</si>
  <si>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</si>
  <si>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</si>
  <si>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</si>
  <si>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</si>
  <si>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</si>
  <si>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</si>
  <si>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</si>
  <si>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</si>
  <si>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</si>
  <si>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</si>
  <si>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</si>
  <si>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</si>
  <si>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</si>
  <si>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</si>
  <si>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</si>
  <si>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</si>
  <si>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</si>
  <si>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</si>
  <si>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</si>
  <si>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</si>
  <si>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</si>
  <si>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</si>
  <si>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</si>
  <si>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</si>
  <si>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</si>
  <si>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</si>
  <si>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</si>
  <si>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</si>
  <si>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</si>
  <si>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</si>
  <si>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</si>
  <si>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</si>
  <si>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</si>
  <si>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</si>
  <si>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</si>
  <si>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</si>
  <si>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</si>
  <si>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</si>
  <si>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</si>
  <si>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</si>
  <si>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</si>
  <si>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</si>
  <si>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</si>
  <si>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</si>
  <si>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</si>
  <si>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</si>
  <si>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</si>
  <si>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</si>
  <si>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</si>
  <si>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</si>
  <si>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</si>
  <si>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</si>
  <si>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</si>
  <si>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</si>
  <si>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</si>
  <si>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</si>
  <si>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</si>
  <si>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</si>
  <si>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</si>
  <si>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</si>
  <si>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</si>
  <si>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</si>
  <si>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</si>
  <si>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</si>
  <si>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</si>
  <si>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</si>
  <si>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</si>
  <si>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</si>
  <si>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</si>
  <si>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</si>
  <si>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</si>
  <si>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</si>
  <si>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</si>
  <si>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</si>
  <si>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</si>
  <si>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</si>
  <si>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</si>
  <si>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</si>
  <si>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</si>
  <si>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</si>
  <si>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</si>
  <si>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</si>
  <si>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</si>
  <si>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</si>
  <si>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</si>
  <si>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</si>
  <si>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</si>
  <si>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</si>
  <si>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</si>
  <si>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</si>
  <si>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</si>
  <si>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</si>
  <si>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</si>
  <si>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</si>
  <si>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</si>
  <si>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</si>
  <si>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</si>
  <si>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</si>
  <si>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</si>
  <si>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</si>
  <si>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</si>
  <si>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</si>
  <si>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</si>
  <si>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</si>
  <si>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</si>
  <si>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</si>
  <si>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</si>
  <si>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</si>
  <si>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</si>
  <si>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</si>
  <si>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</si>
  <si>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</si>
  <si>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</si>
  <si>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</si>
  <si>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</si>
  <si>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</si>
  <si>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</si>
  <si>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</si>
  <si>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</si>
  <si>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</si>
  <si>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</si>
  <si>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</si>
  <si>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</si>
  <si>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</si>
  <si>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</si>
  <si>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</si>
  <si>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</si>
  <si>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</si>
  <si>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</si>
  <si>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</si>
  <si>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</si>
  <si>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</si>
  <si>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</si>
  <si>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</si>
  <si>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</si>
  <si>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</si>
  <si>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</si>
  <si>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</si>
  <si>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</si>
  <si>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</si>
  <si>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</si>
  <si>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</si>
  <si>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</si>
  <si>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</si>
  <si>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</si>
  <si>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</si>
  <si>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</si>
  <si>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</si>
  <si>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</si>
  <si>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</si>
  <si>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</si>
  <si>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</si>
  <si>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</si>
  <si>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</si>
  <si>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</si>
  <si>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</si>
  <si>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</si>
  <si>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</si>
  <si>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</si>
  <si>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</si>
  <si>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</si>
  <si>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</si>
  <si>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</si>
  <si>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</si>
  <si>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</si>
  <si>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</si>
  <si>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</si>
  <si>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</si>
  <si>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</si>
  <si>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</si>
  <si>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</si>
  <si>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</si>
  <si>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</si>
  <si>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</si>
  <si>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</si>
  <si>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</si>
  <si>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</si>
  <si>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</si>
  <si>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</si>
  <si>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</si>
  <si>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</si>
  <si>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</si>
  <si>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</si>
  <si>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</si>
  <si>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</si>
  <si>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</si>
  <si>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</si>
  <si>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</si>
  <si>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</si>
  <si>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</si>
  <si>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</si>
  <si>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</si>
  <si>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</si>
  <si>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</si>
  <si>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</si>
  <si>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</si>
  <si>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</si>
  <si>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</si>
  <si>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</si>
  <si>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</si>
  <si>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</si>
  <si>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</si>
  <si>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</si>
  <si>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</si>
  <si>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</si>
  <si>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</si>
  <si>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</si>
  <si>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</si>
  <si>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</si>
  <si>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</si>
  <si>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</si>
  <si>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</si>
  <si>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</si>
  <si>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</si>
  <si>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</si>
  <si>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</si>
  <si>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</si>
  <si>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</si>
  <si>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</si>
  <si>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</si>
  <si>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</si>
  <si>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</si>
  <si>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</si>
  <si>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</si>
  <si>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</si>
  <si>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</si>
  <si>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</si>
  <si>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</si>
  <si>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</si>
  <si>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</si>
  <si>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</si>
  <si>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</si>
  <si>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</si>
  <si>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</si>
  <si>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</si>
  <si>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</si>
  <si>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</si>
  <si>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</si>
  <si>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</si>
  <si>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</si>
  <si>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</si>
  <si>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</si>
  <si>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</si>
  <si>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</si>
  <si>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</si>
  <si>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</si>
  <si>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</si>
  <si>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</si>
  <si>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</si>
  <si>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</si>
  <si>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</si>
  <si>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</si>
  <si>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</si>
  <si>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</si>
  <si>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</si>
  <si>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</si>
  <si>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</si>
  <si>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</si>
  <si>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</si>
  <si>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</si>
  <si>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</si>
  <si>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</si>
  <si>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</si>
  <si>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</si>
  <si>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</si>
  <si>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</si>
  <si>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</si>
  <si>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</si>
  <si>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</si>
  <si>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</si>
  <si>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</si>
  <si>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</si>
  <si>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</si>
  <si>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</si>
  <si>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</si>
  <si>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</si>
  <si>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</si>
  <si>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</si>
  <si>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</si>
  <si>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</si>
  <si>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</si>
  <si>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</si>
  <si>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</si>
  <si>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</si>
  <si>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</si>
  <si>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</si>
  <si>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</si>
  <si>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</si>
  <si>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</si>
  <si>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</si>
  <si>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</si>
  <si>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</si>
  <si>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</si>
  <si>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</si>
  <si>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</si>
  <si>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</si>
  <si>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</si>
  <si>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</si>
  <si>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</si>
  <si>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</si>
  <si>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</si>
  <si>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</si>
  <si>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</si>
  <si>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</si>
  <si>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</si>
  <si>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</si>
  <si>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</si>
  <si>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</si>
  <si>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</si>
  <si>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</si>
  <si>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</si>
  <si>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</si>
  <si>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</si>
  <si>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</si>
  <si>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</si>
  <si>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</si>
  <si>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</si>
  <si>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</si>
  <si>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</si>
  <si>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</si>
  <si>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</si>
  <si>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</si>
  <si>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</si>
  <si>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</si>
  <si>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</si>
  <si>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</si>
  <si>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</si>
  <si>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</si>
  <si>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</si>
  <si>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</si>
  <si>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</si>
  <si>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</si>
  <si>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</si>
  <si>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</si>
  <si>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</si>
  <si>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</si>
  <si>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</si>
  <si>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</si>
  <si>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</si>
  <si>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</si>
  <si>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</si>
  <si>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</si>
  <si>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</si>
  <si>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</si>
  <si>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</si>
  <si>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</si>
  <si>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</si>
  <si>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</si>
  <si>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</si>
  <si>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</si>
  <si>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</si>
  <si>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</si>
  <si>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</si>
  <si>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</si>
  <si>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</si>
  <si>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</si>
  <si>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</si>
  <si>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</si>
  <si>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</si>
  <si>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</si>
  <si>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</si>
  <si>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</si>
  <si>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</si>
  <si>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</si>
  <si>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</si>
  <si>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</si>
  <si>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</si>
  <si>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</si>
  <si>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</si>
  <si>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</si>
  <si>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</si>
  <si>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</si>
  <si>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</si>
  <si>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</si>
  <si>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</si>
  <si>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</si>
  <si>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</si>
  <si>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</si>
  <si>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</si>
  <si>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</si>
  <si>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</si>
  <si>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</si>
  <si>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</si>
  <si>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</si>
  <si>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</si>
  <si>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</si>
  <si>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</si>
  <si>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</si>
  <si>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</si>
  <si>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</si>
  <si>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</si>
  <si>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</si>
  <si>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</si>
  <si>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</si>
  <si>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</si>
  <si>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</si>
  <si>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</si>
  <si>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</si>
  <si>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</si>
  <si>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</si>
  <si>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</si>
  <si>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</si>
  <si>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</si>
  <si>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</si>
  <si>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</si>
  <si>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</si>
  <si>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</si>
  <si>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</si>
  <si>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</si>
  <si>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</si>
  <si>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</si>
  <si>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</si>
  <si>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</si>
  <si>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</si>
  <si>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</si>
  <si>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</si>
  <si>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</si>
  <si>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</si>
  <si>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</si>
  <si>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</si>
  <si>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</si>
  <si>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</si>
  <si>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</si>
  <si>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</si>
  <si>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</si>
  <si>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</si>
  <si>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</si>
  <si>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</si>
  <si>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</si>
  <si>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</si>
  <si>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</si>
  <si>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</si>
  <si>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</si>
  <si>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</si>
  <si>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</si>
  <si>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</si>
  <si>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</si>
  <si>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</si>
  <si>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</si>
  <si>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</si>
  <si>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</si>
  <si>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</si>
  <si>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</si>
  <si>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</si>
  <si>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</si>
  <si>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</si>
  <si>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</si>
  <si>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</si>
  <si>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</si>
  <si>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</si>
  <si>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</si>
  <si>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</si>
  <si>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</si>
  <si>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</si>
  <si>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</si>
  <si>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</si>
  <si>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</si>
  <si>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</si>
  <si>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</si>
  <si>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</si>
  <si>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</si>
  <si>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</si>
  <si>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</si>
  <si>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</si>
  <si>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</si>
  <si>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</si>
  <si>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</si>
  <si>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</si>
  <si>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</si>
  <si>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</si>
  <si>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</si>
  <si>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</si>
  <si>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</si>
  <si>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</si>
  <si>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</si>
  <si>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</si>
  <si>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</si>
  <si>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</si>
  <si>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</si>
  <si>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</si>
  <si>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</si>
  <si>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</si>
  <si>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</si>
  <si>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</si>
  <si>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</si>
  <si>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</si>
  <si>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</si>
  <si>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</si>
  <si>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</si>
  <si>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</si>
  <si>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</si>
  <si>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</si>
  <si>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</si>
  <si>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</si>
  <si>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</si>
  <si>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</si>
  <si>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</si>
  <si>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</si>
  <si>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</si>
  <si>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</si>
  <si>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</si>
  <si>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</si>
  <si>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</si>
  <si>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</si>
  <si>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</si>
  <si>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</si>
  <si>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</si>
  <si>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</si>
  <si>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</si>
  <si>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</si>
  <si>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</si>
  <si>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</si>
  <si>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</si>
  <si>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</si>
  <si>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</si>
  <si>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</si>
  <si>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</si>
  <si>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</si>
  <si>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</si>
  <si>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</si>
  <si>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</si>
  <si>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</si>
  <si>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</si>
  <si>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</si>
  <si>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</si>
  <si>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</si>
  <si>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</si>
  <si>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</si>
  <si>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</si>
  <si>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</si>
  <si>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</si>
  <si>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</si>
  <si>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</si>
  <si>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</si>
  <si>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</si>
  <si>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</si>
  <si>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</si>
  <si>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</si>
  <si>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</si>
  <si>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</si>
  <si>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</si>
  <si>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</si>
  <si>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</si>
  <si>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</si>
  <si>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</si>
  <si>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</si>
  <si>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</si>
  <si>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</si>
  <si>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</si>
  <si>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</si>
  <si>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</si>
  <si>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</si>
  <si>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</si>
  <si>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</si>
  <si>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</si>
  <si>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</si>
  <si>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</si>
  <si>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</si>
  <si>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</si>
  <si>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</si>
  <si>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</si>
  <si>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</si>
  <si>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</si>
  <si>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</si>
  <si>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</si>
  <si>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</si>
  <si>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</si>
  <si>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</si>
  <si>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</si>
  <si>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</si>
  <si>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</si>
  <si>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</si>
  <si>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</si>
  <si>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</si>
  <si>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</si>
  <si>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</si>
  <si>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</si>
  <si>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</si>
  <si>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</si>
  <si>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</si>
  <si>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</si>
  <si>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</si>
  <si>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</si>
  <si>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</si>
  <si>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</si>
  <si>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</si>
  <si>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</si>
  <si>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</si>
  <si>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</si>
  <si>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</si>
  <si>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</si>
  <si>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</si>
  <si>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</si>
  <si>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</si>
  <si>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</si>
  <si>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</si>
  <si>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</si>
  <si>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</si>
  <si>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</si>
  <si>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</si>
  <si>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</si>
  <si>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</si>
  <si>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</si>
  <si>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</si>
  <si>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</si>
  <si>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</si>
  <si>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</si>
  <si>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</si>
  <si>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</si>
  <si>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</si>
  <si>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</si>
  <si>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</si>
  <si>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</si>
  <si>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</si>
  <si>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</si>
  <si>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</si>
  <si>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</si>
  <si>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</si>
  <si>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</si>
  <si>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</si>
  <si>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</si>
  <si>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</si>
  <si>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</si>
  <si>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</si>
  <si>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</si>
  <si>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</si>
  <si>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</si>
  <si>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</si>
  <si>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</si>
  <si>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</si>
  <si>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</si>
  <si>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</si>
  <si>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</si>
  <si>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</si>
  <si>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</si>
  <si>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</si>
  <si>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</si>
  <si>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</si>
  <si>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</si>
  <si>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</si>
  <si>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</si>
  <si>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</si>
  <si>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</si>
  <si>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</si>
  <si>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</si>
  <si>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</si>
  <si>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</si>
  <si>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</si>
  <si>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</si>
  <si>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</si>
  <si>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</si>
  <si>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</si>
  <si>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</si>
  <si>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</si>
  <si>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</si>
  <si>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</si>
  <si>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</si>
  <si>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</si>
  <si>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</si>
  <si>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</si>
  <si>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</si>
  <si>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</si>
  <si>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</si>
  <si>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</si>
  <si>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</si>
  <si>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</si>
  <si>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</si>
  <si>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</si>
  <si>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</si>
  <si>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</si>
  <si>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</si>
  <si>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</si>
  <si>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</si>
  <si>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</si>
  <si>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</si>
  <si>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</si>
  <si>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</si>
  <si>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</si>
  <si>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</si>
  <si>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</si>
  <si>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</si>
  <si>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</si>
  <si>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</si>
  <si>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</si>
  <si>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</si>
  <si>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</si>
  <si>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</si>
  <si>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</si>
  <si>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</si>
  <si>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</si>
  <si>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</si>
  <si>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</si>
  <si>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</si>
  <si>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</si>
  <si>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</si>
  <si>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</si>
  <si>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</si>
  <si>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</si>
  <si>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</si>
  <si>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</si>
  <si>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</si>
  <si>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</si>
  <si>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</si>
  <si>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</si>
  <si>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</si>
  <si>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</si>
  <si>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</si>
  <si>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</si>
  <si>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</si>
  <si>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</si>
  <si>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</si>
  <si>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</si>
  <si>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</si>
  <si>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</si>
  <si>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</si>
  <si>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</si>
  <si>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</si>
  <si>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</si>
  <si>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</si>
  <si>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</si>
  <si>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</si>
  <si>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</si>
  <si>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</si>
  <si>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</si>
  <si>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</si>
  <si>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</si>
  <si>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</si>
  <si>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</si>
  <si>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</si>
  <si>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</si>
  <si>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</si>
  <si>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</si>
  <si>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</si>
  <si>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</si>
  <si>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</si>
  <si>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</si>
  <si>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</si>
  <si>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</si>
  <si>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</si>
  <si>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</si>
  <si>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</si>
  <si>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</si>
  <si>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</si>
  <si>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</si>
  <si>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</si>
  <si>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</si>
  <si>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</si>
  <si>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</si>
  <si>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</si>
  <si>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</si>
  <si>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</si>
  <si>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</si>
  <si>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</si>
  <si>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</si>
  <si>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</si>
  <si>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</si>
  <si>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</si>
  <si>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</si>
  <si>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</si>
  <si>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</si>
  <si>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</si>
  <si>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</si>
  <si>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</si>
  <si>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</si>
  <si>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</si>
  <si>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</si>
  <si>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</si>
  <si>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</si>
  <si>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</si>
  <si>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</si>
  <si>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</si>
  <si>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</si>
  <si>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</si>
  <si>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</si>
  <si>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</si>
  <si>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</si>
  <si>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</si>
  <si>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</si>
  <si>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</si>
  <si>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</si>
  <si>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</si>
  <si>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</si>
  <si>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</si>
  <si>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</si>
  <si>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</si>
  <si>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</si>
  <si>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</si>
  <si>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</si>
  <si>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</si>
  <si>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</si>
  <si>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</si>
  <si>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</si>
  <si>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</si>
  <si>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</si>
  <si>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</si>
  <si>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</si>
  <si>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</si>
  <si>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</si>
  <si>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</si>
  <si>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</si>
  <si>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</si>
  <si>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</si>
  <si>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</si>
  <si>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</si>
  <si>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</si>
  <si>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</si>
  <si>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</si>
  <si>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</si>
  <si>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</si>
  <si>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</si>
  <si>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</si>
  <si>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</si>
  <si>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</si>
  <si>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</si>
  <si>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</si>
  <si>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</si>
  <si>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</si>
  <si>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</si>
  <si>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</si>
  <si>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</si>
  <si>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</si>
  <si>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</si>
  <si>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</si>
  <si>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</si>
  <si>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</si>
  <si>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</si>
  <si>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</si>
  <si>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</si>
  <si>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</si>
  <si>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</si>
  <si>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</si>
  <si>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</si>
  <si>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</si>
  <si>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</si>
  <si>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</si>
  <si>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</si>
  <si>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</si>
  <si>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</si>
  <si>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</si>
  <si>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</si>
  <si>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</si>
  <si>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</si>
  <si>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</si>
  <si>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</si>
  <si>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</si>
  <si>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</si>
  <si>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</si>
  <si>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</si>
  <si>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</si>
  <si>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</si>
  <si>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</si>
  <si>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</si>
  <si>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</si>
  <si>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</si>
  <si>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</si>
  <si>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</si>
  <si>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</si>
  <si>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</si>
  <si>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</si>
  <si>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</si>
  <si>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</si>
  <si>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</si>
  <si>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</si>
  <si>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</si>
  <si>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</si>
  <si>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</si>
  <si>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</si>
  <si>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</si>
  <si>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</si>
  <si>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</si>
  <si>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</si>
  <si>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</si>
  <si>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</si>
  <si>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</si>
  <si>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</si>
  <si>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</si>
  <si>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</si>
  <si>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</si>
  <si>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</si>
  <si>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</si>
  <si>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</si>
  <si>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</si>
  <si>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</si>
  <si>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</si>
  <si>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</si>
  <si>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</si>
  <si>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</si>
  <si>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</si>
  <si>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</si>
  <si>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</si>
  <si>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</si>
  <si>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</si>
  <si>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</si>
  <si>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</si>
  <si>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</si>
  <si>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</si>
  <si>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</si>
  <si>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</si>
  <si>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</si>
  <si>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</si>
  <si>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</si>
  <si>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</si>
  <si>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</si>
  <si>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</si>
  <si>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</si>
  <si>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</si>
  <si>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</si>
  <si>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</si>
  <si>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</si>
  <si>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</si>
  <si>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</si>
  <si>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</si>
  <si>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</si>
  <si>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</si>
  <si>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</si>
  <si>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</si>
  <si>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</si>
  <si>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</si>
  <si>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</si>
  <si>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</si>
  <si>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</si>
  <si>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</si>
  <si>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</si>
  <si>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</si>
  <si>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</si>
  <si>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</si>
  <si>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</si>
  <si>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</si>
  <si>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</si>
  <si>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</si>
  <si>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</si>
  <si>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</si>
  <si>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</si>
  <si>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</si>
  <si>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</si>
  <si>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</si>
  <si>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</si>
  <si>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</si>
  <si>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</si>
  <si>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</si>
  <si>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</si>
  <si>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</si>
  <si>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</si>
  <si>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</si>
  <si>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</si>
  <si>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</si>
  <si>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</si>
  <si>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</si>
  <si>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</si>
  <si>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</si>
  <si>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</si>
  <si>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</si>
  <si>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</si>
  <si>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</si>
  <si>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</si>
  <si>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</si>
  <si>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</si>
  <si>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</si>
  <si>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</si>
  <si>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</si>
  <si>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</si>
  <si>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</si>
  <si>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</si>
  <si>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</si>
  <si>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</si>
  <si>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</si>
  <si>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</si>
  <si>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</si>
  <si>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</si>
  <si>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</si>
  <si>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</si>
  <si>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</si>
  <si>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</si>
  <si>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</si>
  <si>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</si>
  <si>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</si>
  <si>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</si>
  <si>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</si>
  <si>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</si>
  <si>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</si>
  <si>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</si>
  <si>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</si>
  <si>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</si>
  <si>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</si>
  <si>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</si>
  <si>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</si>
  <si>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</si>
  <si>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</si>
  <si>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</si>
  <si>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</si>
  <si>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</si>
  <si>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</si>
  <si>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</si>
  <si>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</si>
  <si>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</si>
  <si>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</si>
  <si>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</si>
  <si>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</si>
  <si>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</si>
  <si>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</si>
  <si>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</si>
  <si>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</si>
  <si>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</si>
  <si>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</si>
  <si>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</si>
  <si>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</si>
  <si>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</si>
  <si>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</si>
  <si>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</si>
  <si>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</si>
  <si>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</si>
  <si>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</si>
  <si>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</si>
  <si>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</si>
  <si>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</si>
  <si>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</si>
  <si>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</si>
  <si>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</si>
  <si>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</si>
  <si>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</si>
  <si>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</si>
  <si>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</si>
  <si>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</si>
  <si>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</si>
  <si>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</si>
  <si>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</si>
  <si>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</si>
  <si>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</si>
  <si>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</si>
  <si>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</si>
  <si>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</si>
  <si>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</si>
  <si>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</si>
  <si>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</si>
  <si>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</si>
  <si>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</si>
  <si>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</si>
  <si>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</si>
  <si>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</si>
  <si>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</si>
  <si>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</si>
  <si>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</si>
  <si>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</si>
  <si>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</si>
  <si>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</si>
  <si>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</si>
  <si>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</si>
  <si>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</si>
  <si>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</si>
  <si>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</si>
  <si>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</si>
  <si>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</si>
  <si>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</si>
  <si>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</si>
  <si>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</si>
  <si>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</si>
  <si>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</si>
  <si>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</si>
  <si>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</si>
  <si>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</si>
  <si>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</si>
  <si>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</si>
  <si>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</si>
  <si>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</si>
  <si>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</si>
  <si>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</si>
  <si>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</si>
  <si>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</si>
  <si>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</si>
  <si>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</si>
  <si>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</si>
  <si>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</si>
  <si>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</si>
  <si>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</si>
  <si>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</si>
  <si>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</si>
  <si>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</si>
  <si>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</si>
  <si>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</si>
  <si>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</si>
  <si>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</si>
  <si>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</si>
  <si>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</si>
  <si>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</si>
  <si>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</si>
  <si>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</si>
  <si>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</si>
  <si>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</si>
  <si>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</si>
  <si>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</si>
  <si>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</si>
  <si>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</si>
  <si>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</si>
  <si>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</si>
  <si>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</si>
  <si>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</si>
  <si>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</si>
  <si>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</si>
  <si>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</si>
  <si>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</si>
  <si>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</si>
  <si>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</si>
  <si>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</si>
  <si>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</si>
  <si>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</si>
  <si>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</si>
  <si>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</si>
  <si>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</si>
  <si>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</si>
  <si>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</si>
  <si>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</si>
  <si>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</si>
  <si>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</si>
  <si>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</si>
  <si>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</si>
  <si>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</si>
  <si>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</si>
  <si>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</si>
  <si>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</si>
  <si>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</si>
  <si>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</si>
  <si>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</si>
  <si>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</si>
  <si>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</si>
  <si>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</si>
  <si>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</si>
  <si>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</si>
  <si>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</si>
  <si>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</si>
  <si>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</si>
  <si>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</si>
  <si>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</si>
  <si>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</si>
  <si>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</si>
  <si>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</si>
  <si>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</si>
  <si>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</si>
  <si>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</si>
  <si>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</si>
  <si>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</si>
  <si>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</si>
  <si>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</si>
  <si>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</si>
  <si>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</si>
  <si>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</si>
  <si>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</si>
  <si>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</si>
  <si>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</si>
  <si>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</si>
  <si>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</si>
  <si>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</si>
  <si>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</si>
  <si>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</si>
  <si>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</si>
  <si>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</si>
  <si>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</si>
  <si>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</si>
  <si>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</si>
  <si>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</si>
  <si>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</si>
  <si>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</si>
  <si>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</si>
  <si>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</si>
  <si>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</si>
  <si>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</si>
  <si>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</si>
  <si>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</si>
  <si>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</si>
  <si>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</si>
  <si>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</si>
  <si>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</si>
  <si>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</si>
  <si>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</si>
  <si>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</si>
  <si>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</si>
  <si>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</si>
  <si>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</si>
  <si>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</si>
  <si>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</si>
  <si>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</si>
  <si>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</si>
  <si>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</si>
  <si>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</si>
  <si>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</si>
  <si>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</si>
  <si>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</si>
  <si>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</si>
  <si>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</si>
  <si>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</si>
  <si>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</si>
  <si>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</si>
  <si>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</si>
  <si>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</si>
  <si>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</si>
  <si>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</si>
  <si>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</si>
  <si>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</si>
  <si>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</si>
  <si>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</si>
  <si>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</si>
  <si>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</si>
  <si>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</si>
  <si>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</si>
  <si>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</si>
  <si>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</si>
  <si>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</si>
  <si>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</si>
  <si>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</si>
  <si>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</si>
  <si>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</si>
  <si>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</si>
  <si>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</si>
  <si>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</si>
  <si>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</si>
  <si>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</si>
  <si>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</si>
  <si>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</si>
  <si>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</si>
  <si>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</si>
  <si>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</si>
  <si>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</si>
  <si>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</si>
  <si>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</si>
  <si>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</si>
  <si>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</si>
  <si>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</si>
  <si>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</si>
  <si>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</si>
  <si>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</si>
  <si>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</si>
  <si>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</si>
  <si>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</si>
  <si>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</si>
  <si>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</si>
  <si>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</si>
  <si>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</si>
  <si>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</si>
  <si>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</si>
  <si>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</si>
  <si>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</si>
  <si>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</si>
  <si>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</si>
  <si>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</si>
  <si>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</si>
  <si>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</si>
  <si>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</si>
  <si>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</si>
  <si>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</si>
  <si>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</si>
  <si>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</si>
  <si>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</si>
  <si>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</si>
  <si>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</si>
  <si>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</si>
  <si>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</si>
  <si>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</si>
  <si>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</si>
  <si>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</si>
  <si>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</si>
  <si>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</si>
  <si>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</si>
  <si>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</si>
  <si>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</si>
  <si>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</si>
  <si>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</si>
  <si>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</si>
  <si>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</si>
  <si>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</si>
  <si>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</si>
  <si>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</si>
  <si>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</si>
  <si>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</si>
  <si>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</si>
  <si>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</si>
  <si>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</si>
  <si>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</si>
  <si>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</si>
  <si>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</si>
  <si>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</si>
  <si>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</si>
  <si>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</si>
  <si>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</si>
  <si>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</si>
  <si>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</si>
  <si>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</si>
  <si>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</si>
  <si>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</si>
  <si>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</si>
  <si>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</si>
  <si>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</si>
  <si>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</si>
  <si>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</si>
  <si>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</si>
  <si>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</si>
  <si>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</si>
  <si>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</si>
  <si>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</si>
  <si>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</si>
  <si>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</si>
  <si>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</si>
  <si>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</si>
  <si>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</si>
  <si>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</si>
  <si>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</si>
  <si>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</si>
  <si>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</si>
  <si>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</si>
  <si>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</si>
  <si>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</si>
  <si>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</si>
  <si>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</si>
  <si>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</si>
  <si>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</si>
  <si>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</si>
  <si>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</si>
  <si>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</si>
  <si>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</si>
  <si>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</si>
  <si>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</si>
  <si>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</si>
  <si>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</si>
  <si>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</si>
  <si>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</si>
  <si>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</si>
  <si>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</si>
  <si>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</si>
  <si>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</si>
  <si>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</si>
  <si>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</si>
  <si>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</si>
  <si>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</si>
  <si>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</si>
  <si>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</si>
  <si>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</si>
  <si>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</si>
  <si>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</si>
  <si>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</si>
  <si>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</si>
  <si>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</si>
  <si>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</si>
  <si>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</si>
  <si>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</si>
  <si>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</si>
  <si>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</si>
  <si>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</si>
  <si>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</si>
  <si>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</si>
  <si>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</si>
  <si>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</si>
  <si>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</si>
  <si>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</si>
  <si>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</si>
  <si>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</si>
  <si>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</si>
  <si>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</si>
  <si>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</si>
  <si>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</si>
  <si>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</si>
  <si>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</si>
  <si>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</si>
  <si>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</si>
  <si>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</si>
  <si>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</si>
  <si>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</si>
  <si>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</si>
  <si>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</si>
  <si>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</si>
  <si>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</si>
  <si>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</si>
  <si>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</si>
  <si>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</si>
  <si>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</si>
  <si>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</si>
  <si>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</si>
  <si>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</si>
  <si>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</si>
  <si>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</si>
  <si>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</si>
  <si>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</si>
  <si>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</si>
  <si>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</si>
  <si>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</si>
  <si>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</si>
  <si>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</si>
  <si>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</si>
  <si>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</si>
  <si>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</si>
  <si>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</si>
  <si>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</si>
  <si>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</si>
  <si>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</si>
  <si>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</si>
  <si>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</si>
  <si>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</si>
  <si>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</si>
  <si>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</si>
  <si>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</si>
  <si>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</si>
  <si>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</si>
  <si>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</si>
  <si>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</si>
  <si>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</si>
  <si>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</si>
  <si>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</si>
  <si>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</si>
  <si>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</si>
  <si>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</si>
  <si>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</si>
  <si>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</si>
  <si>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</si>
  <si>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</si>
  <si>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</si>
  <si>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</si>
  <si>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</si>
  <si>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</si>
  <si>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</si>
  <si>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</si>
  <si>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</si>
  <si>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</si>
  <si>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</si>
  <si>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</si>
  <si>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</si>
  <si>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</si>
  <si>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</si>
  <si>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</si>
  <si>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</si>
  <si>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</si>
  <si>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</si>
  <si>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</si>
  <si>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</si>
  <si>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</si>
  <si>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</si>
  <si>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</si>
  <si>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</si>
  <si>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</si>
  <si>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</si>
  <si>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</si>
  <si>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</si>
  <si>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</si>
  <si>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</si>
  <si>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</si>
  <si>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</si>
  <si>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</si>
  <si>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</si>
  <si>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</si>
  <si>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</si>
  <si>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</si>
  <si>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</si>
  <si>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</si>
  <si>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</si>
  <si>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</si>
  <si>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</si>
  <si>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</si>
  <si>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</si>
  <si>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</si>
  <si>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</si>
  <si>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</si>
  <si>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</si>
  <si>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</si>
  <si>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</si>
  <si>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</si>
  <si>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</si>
  <si>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</si>
  <si>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</si>
  <si>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</si>
  <si>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</si>
  <si>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</si>
  <si>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</si>
  <si>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</si>
  <si>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</si>
  <si>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</si>
  <si>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</si>
  <si>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</si>
  <si>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</si>
  <si>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</si>
  <si>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</si>
  <si>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</si>
  <si>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</si>
  <si>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</si>
  <si>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</si>
  <si>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</si>
  <si>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</si>
  <si>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</si>
  <si>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</si>
  <si>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</si>
  <si>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</si>
  <si>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</si>
  <si>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</si>
  <si>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</si>
  <si>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</si>
  <si>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</si>
  <si>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</si>
  <si>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</si>
  <si>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</si>
  <si>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</si>
  <si>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</si>
  <si>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</si>
  <si>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</si>
  <si>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</si>
  <si>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</si>
  <si>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</si>
  <si>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</si>
  <si>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</si>
  <si>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</si>
  <si>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</si>
  <si>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</si>
  <si>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</si>
  <si>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</si>
  <si>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</si>
  <si>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</si>
  <si>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</si>
  <si>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</si>
  <si>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</si>
  <si>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</si>
  <si>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</si>
  <si>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</si>
  <si>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</si>
  <si>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</si>
  <si>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</si>
  <si>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</si>
  <si>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</si>
  <si>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</si>
  <si>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</si>
  <si>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</si>
  <si>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</si>
  <si>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</si>
  <si>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</si>
  <si>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</si>
  <si>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</si>
  <si>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</si>
  <si>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</si>
  <si>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</si>
  <si>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</si>
  <si>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</si>
  <si>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</si>
  <si>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</si>
  <si>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</si>
  <si>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</si>
  <si>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</si>
  <si>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</si>
  <si>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</si>
  <si>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</si>
  <si>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</si>
  <si>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</si>
  <si>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</si>
  <si>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</si>
  <si>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</si>
  <si>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</si>
  <si>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</si>
  <si>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</si>
  <si>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</si>
  <si>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</si>
  <si>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</si>
  <si>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</si>
  <si>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</si>
  <si>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</si>
  <si>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</si>
  <si>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</si>
  <si>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</si>
  <si>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</si>
  <si>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</si>
  <si>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</si>
  <si>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</si>
  <si>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</si>
  <si>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</si>
  <si>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</si>
  <si>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</si>
  <si>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</si>
  <si>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</si>
  <si>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</si>
  <si>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</si>
  <si>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</si>
  <si>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</si>
  <si>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</si>
  <si>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</si>
  <si>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</si>
  <si>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</si>
  <si>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</si>
  <si>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</si>
  <si>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</si>
  <si>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</si>
  <si>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</si>
  <si>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</si>
  <si>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</si>
  <si>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</si>
  <si>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</si>
  <si>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</si>
  <si>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</si>
  <si>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</si>
  <si>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</si>
  <si>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</si>
  <si>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</si>
  <si>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</si>
  <si>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</si>
  <si>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</si>
  <si>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</si>
  <si>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</si>
  <si>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</si>
  <si>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</si>
  <si>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</si>
  <si>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</si>
  <si>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</si>
  <si>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</si>
  <si>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</si>
  <si>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</si>
  <si>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</si>
  <si>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</si>
  <si>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</si>
  <si>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</si>
  <si>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</si>
  <si>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</si>
  <si>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</si>
  <si>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</si>
  <si>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</si>
  <si>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</si>
  <si>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</si>
  <si>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</si>
  <si>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</si>
  <si>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</si>
  <si>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</si>
  <si>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</si>
  <si>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</si>
  <si>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</si>
  <si>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</si>
  <si>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</si>
  <si>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</si>
  <si>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</si>
  <si>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</si>
  <si>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</si>
  <si>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</si>
  <si>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</si>
  <si>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</si>
  <si>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</si>
  <si>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</si>
  <si>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</si>
  <si>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</si>
  <si>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</si>
  <si>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</si>
  <si>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</si>
  <si>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</si>
  <si>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</si>
  <si>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</si>
  <si>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</si>
  <si>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</si>
  <si>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</si>
  <si>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</si>
  <si>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</si>
  <si>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</si>
  <si>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</si>
  <si>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</si>
  <si>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</si>
  <si>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</si>
  <si>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</si>
  <si>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</si>
  <si>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</si>
  <si>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</si>
  <si>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</si>
  <si>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</si>
  <si>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</si>
  <si>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</si>
  <si>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</si>
  <si>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</si>
  <si>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</si>
  <si>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</si>
  <si>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</si>
  <si>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</si>
  <si>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</si>
  <si>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</si>
  <si>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</si>
  <si>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</si>
  <si>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</si>
  <si>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</si>
  <si>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</si>
  <si>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</si>
  <si>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</si>
  <si>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</si>
  <si>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</si>
  <si>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</si>
  <si>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</si>
  <si>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</si>
  <si>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</si>
  <si>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</si>
  <si>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</si>
  <si>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</si>
  <si>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</si>
  <si>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</si>
  <si>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</si>
  <si>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</si>
  <si>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</si>
  <si>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</si>
  <si>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</si>
  <si>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</si>
  <si>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</si>
  <si>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</si>
  <si>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</si>
  <si>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</si>
  <si>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</si>
  <si>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</si>
  <si>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</si>
  <si>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</si>
  <si>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</si>
  <si>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</si>
  <si>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</si>
  <si>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</si>
  <si>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</si>
  <si>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</si>
  <si>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</si>
  <si>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</si>
  <si>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</si>
  <si>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</si>
  <si>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</si>
  <si>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</si>
  <si>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</si>
  <si>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</si>
  <si>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</si>
  <si>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</si>
  <si>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</si>
  <si>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</si>
  <si>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</si>
  <si>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</si>
  <si>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</si>
  <si>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</si>
  <si>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</si>
  <si>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</si>
  <si>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</si>
  <si>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</si>
  <si>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</si>
  <si>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</si>
  <si>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</si>
  <si>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</si>
  <si>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</si>
  <si>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</si>
  <si>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</si>
  <si>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</si>
  <si>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</si>
  <si>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</si>
  <si>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</si>
  <si>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</si>
  <si>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</si>
  <si>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</si>
  <si>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</si>
  <si>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</si>
  <si>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</si>
  <si>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</si>
  <si>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</si>
  <si>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</si>
  <si>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</si>
  <si>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</si>
  <si>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</si>
  <si>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</si>
  <si>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</si>
  <si>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</si>
  <si>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</si>
  <si>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</si>
  <si>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</si>
  <si>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</si>
  <si>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</si>
  <si>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</si>
  <si>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</si>
  <si>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</si>
  <si>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</si>
  <si>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</si>
  <si>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</si>
  <si>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</si>
  <si>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</si>
  <si>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</si>
  <si>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</si>
  <si>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</si>
  <si>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</si>
  <si>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</si>
  <si>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</si>
  <si>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</si>
  <si>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</si>
  <si>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</si>
  <si>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</si>
  <si>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</si>
  <si>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</si>
  <si>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</si>
  <si>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</si>
  <si>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</si>
  <si>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</si>
  <si>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</si>
  <si>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</si>
  <si>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</si>
  <si>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</si>
  <si>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</si>
  <si>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</si>
  <si>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</si>
  <si>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</si>
  <si>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</si>
  <si>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</si>
  <si>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</si>
  <si>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</si>
  <si>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</si>
  <si>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</si>
  <si>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</si>
  <si>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</si>
  <si>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</si>
  <si>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</si>
  <si>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</si>
  <si>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</si>
  <si>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</si>
  <si>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</si>
  <si>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</si>
  <si>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</si>
  <si>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</si>
  <si>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</si>
  <si>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</si>
  <si>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</si>
  <si>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</si>
  <si>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</si>
  <si>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</si>
  <si>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</si>
  <si>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</si>
  <si>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</si>
  <si>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</si>
  <si>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</si>
  <si>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</si>
  <si>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</si>
  <si>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</si>
  <si>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</si>
  <si>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</si>
  <si>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</si>
  <si>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</si>
  <si>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</si>
  <si>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</si>
  <si>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</si>
  <si>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</si>
  <si>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</si>
  <si>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</si>
  <si>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</si>
  <si>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</si>
  <si>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</si>
  <si>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</si>
  <si>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</si>
  <si>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</si>
  <si>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</si>
  <si>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</si>
  <si>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</si>
  <si>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</si>
  <si>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</si>
  <si>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</si>
  <si>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</si>
  <si>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</si>
  <si>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</si>
  <si>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</si>
  <si>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</si>
  <si>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</si>
  <si>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</si>
  <si>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</si>
  <si>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</si>
  <si>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</si>
  <si>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</si>
  <si>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</si>
  <si>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</si>
  <si>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</si>
  <si>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</si>
  <si>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</si>
  <si>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</si>
  <si>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</si>
  <si>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</si>
  <si>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</si>
  <si>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</si>
  <si>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</si>
  <si>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</si>
  <si>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</si>
  <si>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</si>
  <si>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</si>
  <si>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</si>
  <si>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</si>
  <si>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</si>
  <si>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</si>
  <si>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</si>
  <si>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</si>
  <si>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</si>
  <si>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</si>
  <si>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</si>
  <si>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</si>
  <si>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</si>
  <si>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</si>
  <si>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</si>
  <si>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</si>
  <si>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</si>
  <si>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</si>
  <si>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</si>
  <si>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</si>
  <si>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</si>
  <si>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</si>
  <si>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</si>
  <si>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</si>
  <si>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</si>
  <si>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</si>
  <si>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</si>
  <si>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</si>
  <si>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</si>
  <si>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</si>
  <si>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</si>
  <si>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</si>
  <si>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</si>
  <si>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</si>
  <si>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</si>
  <si>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</si>
  <si>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</si>
  <si>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</si>
  <si>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</si>
  <si>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</si>
  <si>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</si>
  <si>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</si>
  <si>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</si>
  <si>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</si>
  <si>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</si>
  <si>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</si>
  <si>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</si>
  <si>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</si>
  <si>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</si>
  <si>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</si>
  <si>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</si>
  <si>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</si>
  <si>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</si>
  <si>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</si>
  <si>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</si>
  <si>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</si>
  <si>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</si>
  <si>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</si>
  <si>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</si>
  <si>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</si>
  <si>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</si>
  <si>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</si>
  <si>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</si>
  <si>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</si>
  <si>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</si>
  <si>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</si>
  <si>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</si>
  <si>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</si>
  <si>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</si>
  <si>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</si>
  <si>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</si>
  <si>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</si>
  <si>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</si>
  <si>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</si>
  <si>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</si>
  <si>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</si>
  <si>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</si>
  <si>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</si>
  <si>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</si>
  <si>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</si>
  <si>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</si>
  <si>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</si>
  <si>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</si>
  <si>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</si>
  <si>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</si>
  <si>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</si>
  <si>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</si>
  <si>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</si>
  <si>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</si>
  <si>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</si>
  <si>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</si>
  <si>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</si>
  <si>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</si>
  <si>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</si>
  <si>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</si>
  <si>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</si>
  <si>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</si>
  <si>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</si>
  <si>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</si>
  <si>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</si>
  <si>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</si>
  <si>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</si>
  <si>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</si>
  <si>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</si>
  <si>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</si>
  <si>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</si>
  <si>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</si>
  <si>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</si>
  <si>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</si>
  <si>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</si>
  <si>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</si>
  <si>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</si>
  <si>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</si>
  <si>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</si>
  <si>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</si>
  <si>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</si>
  <si>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</si>
  <si>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</si>
  <si>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</si>
  <si>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</si>
  <si>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</si>
  <si>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</si>
  <si>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</si>
  <si>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</si>
  <si>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</si>
  <si>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</si>
  <si>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</si>
  <si>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</si>
  <si>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</si>
  <si>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</si>
  <si>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</si>
  <si>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</si>
  <si>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</si>
  <si>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</si>
  <si>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</si>
  <si>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</si>
  <si>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</si>
  <si>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</si>
  <si>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</si>
  <si>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</si>
  <si>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</si>
  <si>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</si>
  <si>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</si>
  <si>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</si>
  <si>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</si>
  <si>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</si>
  <si>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</si>
  <si>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</si>
  <si>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</si>
  <si>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</si>
  <si>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</si>
  <si>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</si>
  <si>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</si>
  <si>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</si>
  <si>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</si>
  <si>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</si>
  <si>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</si>
  <si>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</si>
  <si>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</si>
  <si>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</si>
  <si>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</si>
  <si>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</si>
  <si>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</si>
  <si>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</si>
  <si>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</si>
  <si>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</si>
  <si>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</si>
  <si>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</si>
  <si>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</si>
  <si>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</si>
  <si>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</si>
  <si>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</si>
  <si>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</si>
  <si>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</si>
  <si>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</si>
  <si>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</si>
  <si>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</si>
  <si>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</si>
  <si>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</si>
  <si>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</si>
  <si>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</si>
  <si>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</si>
  <si>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</si>
  <si>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</si>
  <si>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</si>
  <si>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</si>
  <si>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</si>
  <si>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</si>
  <si>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</si>
  <si>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</si>
  <si>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</si>
  <si>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</si>
  <si>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</si>
  <si>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</si>
  <si>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</si>
  <si>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</si>
  <si>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</si>
  <si>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</si>
  <si>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</si>
  <si>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</si>
  <si>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</si>
  <si>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</si>
  <si>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</si>
  <si>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</si>
  <si>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</si>
  <si>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</si>
  <si>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</si>
  <si>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</si>
  <si>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</si>
  <si>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</si>
  <si>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</si>
  <si>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</si>
  <si>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</si>
  <si>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</si>
  <si>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</si>
  <si>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</si>
  <si>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</si>
  <si>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</si>
  <si>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</si>
  <si>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</si>
  <si>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</si>
  <si>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</si>
  <si>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</si>
  <si>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</si>
  <si>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</si>
  <si>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</si>
  <si>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</si>
  <si>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</si>
  <si>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</si>
  <si>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</si>
  <si>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</si>
  <si>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</si>
  <si>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</si>
  <si>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</si>
  <si>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</si>
  <si>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</si>
  <si>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</si>
  <si>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</si>
  <si>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</si>
  <si>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</si>
  <si>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</si>
  <si>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</si>
  <si>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</si>
  <si>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</si>
  <si>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</si>
  <si>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</si>
  <si>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</si>
  <si>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</si>
  <si>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</si>
  <si>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</si>
  <si>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</si>
  <si>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</si>
  <si>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</si>
  <si>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</si>
  <si>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</si>
  <si>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</si>
  <si>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</si>
  <si>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</si>
  <si>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</si>
  <si>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</si>
  <si>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</si>
  <si>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</si>
  <si>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</si>
  <si>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</si>
  <si>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</si>
  <si>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</si>
  <si>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</si>
  <si>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</si>
  <si>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</si>
  <si>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</si>
  <si>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</si>
  <si>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</si>
  <si>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</si>
  <si>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</si>
  <si>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</si>
  <si>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</si>
  <si>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</si>
  <si>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</si>
  <si>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</si>
  <si>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</si>
  <si>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</si>
  <si>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</si>
  <si>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</si>
  <si>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</si>
  <si>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</si>
  <si>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</si>
  <si>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</si>
  <si>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</si>
  <si>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</si>
  <si>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</si>
  <si>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</si>
  <si>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</si>
  <si>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</si>
  <si>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</si>
  <si>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</si>
  <si>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</si>
  <si>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</si>
  <si>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</si>
  <si>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</si>
  <si>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</si>
  <si>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</si>
  <si>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</si>
  <si>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</si>
  <si>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</si>
  <si>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</si>
  <si>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</si>
  <si>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</si>
  <si>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</si>
  <si>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</si>
  <si>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</si>
  <si>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</si>
  <si>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</si>
  <si>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</si>
  <si>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</si>
  <si>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</si>
  <si>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</si>
  <si>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</si>
  <si>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</si>
  <si>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</si>
  <si>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</si>
  <si>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</si>
  <si>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</si>
  <si>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</si>
  <si>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</si>
  <si>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</si>
  <si>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</si>
  <si>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</si>
  <si>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</si>
  <si>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</si>
  <si>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</si>
  <si>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</si>
  <si>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</si>
  <si>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</si>
  <si>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</si>
  <si>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</si>
  <si>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</si>
  <si>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</si>
  <si>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</si>
  <si>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</si>
  <si>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</si>
  <si>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</si>
  <si>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</si>
  <si>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</si>
  <si>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</si>
  <si>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</si>
  <si>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</si>
  <si>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</si>
  <si>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</si>
  <si>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</si>
  <si>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</si>
  <si>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</si>
  <si>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</si>
  <si>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</si>
  <si>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</si>
  <si>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</si>
  <si>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</si>
  <si>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</si>
  <si>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</si>
  <si>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</si>
  <si>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</si>
  <si>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</si>
  <si>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</si>
  <si>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</si>
  <si>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</si>
  <si>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</si>
  <si>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</si>
  <si>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</si>
  <si>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</si>
  <si>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</si>
  <si>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</si>
  <si>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</si>
  <si>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</si>
  <si>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</si>
  <si>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</si>
  <si>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</si>
  <si>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</si>
  <si>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</si>
  <si>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</si>
  <si>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</si>
  <si>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</si>
  <si>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</si>
  <si>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</si>
  <si>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</si>
  <si>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</si>
  <si>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</si>
  <si>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</si>
  <si>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</si>
  <si>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</si>
  <si>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</si>
  <si>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</si>
  <si>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</si>
  <si>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</si>
  <si>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</si>
  <si>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</si>
  <si>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</si>
  <si>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</si>
  <si>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</si>
  <si>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</si>
  <si>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</si>
  <si>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</si>
  <si>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</si>
  <si>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</si>
  <si>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</si>
  <si>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</si>
  <si>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</si>
  <si>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</si>
  <si>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</si>
  <si>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</si>
  <si>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</si>
  <si>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</si>
  <si>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</si>
  <si>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</si>
  <si>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</si>
  <si>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</si>
  <si>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</si>
  <si>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</si>
  <si>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</si>
  <si>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</si>
  <si>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</si>
  <si>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</si>
  <si>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</si>
  <si>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</si>
  <si>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</si>
  <si>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</si>
  <si>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</si>
  <si>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</si>
  <si>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</si>
  <si>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</si>
  <si>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</si>
  <si>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</si>
  <si>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</si>
  <si>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</si>
  <si>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</si>
  <si>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</si>
  <si>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</si>
  <si>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</si>
  <si>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</si>
  <si>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</si>
  <si>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</si>
  <si>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</si>
  <si>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</si>
  <si>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</si>
  <si>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</si>
  <si>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</si>
  <si>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</si>
  <si>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</si>
  <si>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</si>
  <si>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</si>
  <si>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</si>
  <si>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</si>
  <si>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</si>
  <si>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</si>
  <si>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</si>
  <si>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</si>
  <si>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</si>
  <si>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</si>
  <si>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</si>
  <si>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</si>
  <si>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</si>
  <si>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</si>
  <si>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</si>
  <si>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</si>
  <si>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</si>
  <si>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</si>
  <si>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</si>
  <si>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</si>
  <si>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</si>
  <si>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</si>
  <si>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</si>
  <si>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</si>
  <si>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</si>
  <si>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</si>
  <si>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</si>
  <si>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</si>
  <si>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</si>
  <si>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</si>
  <si>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</si>
  <si>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</si>
  <si>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</si>
  <si>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</si>
  <si>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</si>
  <si>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</si>
  <si>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</si>
  <si>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</si>
  <si>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</si>
  <si>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</si>
  <si>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</si>
  <si>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</si>
  <si>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</si>
  <si>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</si>
  <si>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</si>
  <si>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</si>
  <si>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</si>
  <si>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</si>
  <si>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</si>
  <si>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</si>
  <si>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</si>
  <si>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</si>
  <si>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</si>
  <si>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</si>
  <si>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</si>
  <si>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</si>
  <si>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</si>
  <si>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</si>
  <si>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</si>
  <si>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</si>
  <si>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</si>
  <si>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</si>
  <si>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</si>
  <si>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</si>
  <si>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</si>
  <si>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</si>
  <si>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</si>
  <si>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</si>
  <si>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</si>
  <si>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</si>
  <si>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</si>
  <si>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</si>
  <si>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</si>
  <si>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</si>
  <si>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</si>
  <si>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</si>
  <si>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</si>
  <si>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</si>
  <si>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</si>
  <si>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</si>
  <si>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</si>
  <si>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</si>
  <si>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</si>
  <si>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</si>
  <si>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</si>
  <si>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</si>
  <si>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</si>
  <si>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</si>
  <si>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</si>
  <si>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</si>
  <si>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</si>
  <si>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</si>
  <si>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</si>
  <si>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</si>
  <si>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</si>
  <si>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</si>
  <si>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</si>
  <si>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</si>
  <si>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</si>
  <si>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</si>
  <si>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</si>
  <si>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</si>
  <si>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</si>
  <si>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</si>
  <si>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</si>
  <si>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</si>
  <si>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</si>
  <si>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</si>
  <si>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</si>
  <si>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</si>
  <si>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</si>
  <si>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</si>
  <si>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</si>
  <si>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</si>
  <si>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</si>
  <si>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</si>
  <si>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</si>
  <si>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</si>
  <si>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</si>
  <si>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</si>
  <si>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</si>
  <si>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</si>
  <si>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</si>
  <si>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</si>
  <si>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</si>
  <si>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</si>
  <si>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</si>
  <si>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</si>
  <si>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</si>
  <si>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</si>
  <si>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</si>
  <si>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</si>
  <si>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</si>
  <si>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</si>
  <si>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</si>
  <si>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</si>
  <si>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</si>
  <si>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</si>
  <si>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</si>
  <si>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</si>
  <si>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</si>
  <si>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</si>
  <si>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</si>
  <si>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</si>
  <si>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</si>
  <si>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</si>
  <si>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</si>
  <si>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</si>
  <si>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</si>
  <si>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</si>
  <si>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</si>
  <si>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</si>
  <si>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</si>
  <si>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</si>
  <si>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</si>
  <si>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</si>
  <si>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</si>
  <si>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</si>
  <si>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</si>
  <si>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</si>
  <si>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</si>
  <si>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</si>
  <si>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</si>
  <si>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</si>
  <si>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</si>
  <si>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</si>
  <si>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</si>
  <si>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</si>
  <si>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</si>
  <si>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</si>
  <si>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</si>
  <si>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</si>
  <si>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</si>
  <si>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</si>
  <si>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</si>
  <si>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</si>
  <si>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</si>
  <si>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</si>
  <si>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</si>
  <si>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</si>
  <si>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</si>
  <si>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</si>
  <si>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</si>
  <si>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</si>
  <si>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</si>
  <si>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</si>
  <si>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</si>
  <si>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</si>
  <si>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</si>
  <si>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</si>
  <si>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</si>
  <si>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</si>
  <si>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</si>
  <si>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</si>
  <si>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</si>
  <si>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</si>
  <si>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</si>
  <si>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</si>
  <si>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</si>
  <si>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</si>
  <si>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</si>
  <si>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</si>
  <si>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</si>
  <si>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</si>
  <si>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</si>
  <si>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</si>
  <si>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</si>
  <si>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</si>
  <si>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</si>
  <si>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</si>
  <si>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</si>
  <si>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</si>
  <si>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</si>
  <si>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</si>
  <si>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</si>
  <si>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</si>
  <si>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</si>
  <si>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</si>
  <si>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</si>
  <si>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</si>
  <si>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</si>
  <si>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</si>
  <si>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</si>
  <si>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</si>
  <si>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</si>
  <si>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</si>
  <si>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</si>
  <si>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</si>
  <si>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</si>
  <si>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</si>
  <si>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</si>
  <si>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</si>
  <si>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</si>
  <si>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</si>
  <si>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</si>
  <si>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</si>
  <si>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</si>
  <si>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</si>
  <si>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</si>
  <si>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</si>
  <si>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</si>
  <si>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</si>
  <si>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</si>
  <si>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</si>
  <si>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</si>
  <si>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</si>
  <si>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</si>
  <si>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</si>
  <si>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</si>
  <si>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</si>
  <si>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</si>
  <si>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</si>
  <si>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</si>
  <si>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</si>
  <si>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</si>
  <si>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</si>
  <si>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</si>
  <si>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</si>
  <si>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</si>
  <si>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</si>
  <si>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</si>
  <si>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</si>
  <si>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</si>
  <si>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</si>
  <si>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</si>
  <si>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</si>
  <si>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</si>
  <si>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</si>
  <si>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</si>
  <si>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</si>
  <si>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</si>
  <si>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</si>
  <si>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</si>
  <si>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</si>
  <si>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</si>
  <si>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</si>
  <si>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</si>
  <si>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</si>
  <si>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</si>
  <si>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</si>
  <si>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</si>
  <si>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</si>
  <si>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</si>
  <si>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</si>
  <si>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</si>
  <si>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</si>
  <si>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</si>
  <si>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</si>
  <si>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</si>
  <si>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</si>
  <si>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</si>
  <si>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</si>
  <si>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</si>
  <si>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</si>
  <si>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</si>
  <si>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</si>
  <si>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</si>
  <si>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</si>
  <si>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</si>
  <si>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</si>
  <si>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</si>
  <si>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</si>
  <si>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</si>
  <si>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</si>
  <si>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</si>
  <si>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</si>
  <si>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</si>
  <si>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</si>
  <si>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</si>
  <si>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</si>
  <si>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</si>
  <si>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</si>
  <si>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</si>
  <si>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</si>
  <si>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</si>
  <si>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</si>
  <si>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</si>
  <si>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</si>
  <si>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</si>
  <si>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</si>
  <si>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</si>
  <si>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</si>
  <si>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</si>
  <si>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</si>
  <si>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</si>
  <si>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</si>
  <si>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</si>
  <si>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</si>
  <si>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</si>
  <si>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</si>
  <si>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</si>
  <si>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</si>
  <si>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</si>
  <si>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</si>
  <si>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</si>
  <si>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</si>
  <si>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</si>
  <si>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</si>
  <si>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</si>
  <si>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</si>
  <si>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</si>
  <si>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</si>
  <si>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</si>
  <si>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</si>
  <si>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</si>
  <si>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</si>
  <si>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</si>
  <si>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</si>
  <si>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</si>
  <si>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</si>
  <si>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</si>
  <si>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</si>
  <si>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</si>
  <si>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</si>
  <si>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</si>
  <si>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</si>
  <si>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</si>
  <si>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</si>
  <si>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</si>
  <si>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</si>
  <si>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</si>
  <si>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</si>
  <si>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</si>
  <si>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</si>
  <si>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</si>
  <si>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</si>
  <si>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</si>
  <si>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</si>
  <si>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</si>
  <si>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</si>
  <si>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</si>
  <si>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</si>
  <si>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</si>
  <si>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</si>
  <si>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</si>
  <si>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</si>
  <si>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</si>
  <si>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</si>
  <si>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</si>
  <si>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</si>
  <si>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</si>
  <si>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</si>
  <si>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</si>
  <si>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</si>
  <si>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</si>
  <si>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</si>
  <si>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</si>
  <si>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</si>
  <si>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</si>
  <si>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</si>
  <si>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</si>
  <si>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</si>
  <si>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</si>
  <si>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</si>
  <si>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</si>
  <si>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</si>
  <si>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</si>
  <si>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</si>
  <si>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</si>
  <si>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</si>
  <si>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</si>
  <si>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</si>
  <si>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</si>
  <si>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</si>
  <si>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</si>
  <si>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</si>
  <si>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</si>
  <si>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</si>
  <si>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</si>
  <si>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</si>
  <si>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</si>
  <si>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</si>
  <si>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</si>
  <si>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</si>
  <si>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</si>
  <si>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</si>
  <si>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</si>
  <si>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</si>
  <si>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</si>
  <si>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</si>
  <si>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</si>
  <si>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</si>
  <si>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</si>
  <si>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</si>
  <si>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</si>
  <si>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</si>
  <si>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</si>
  <si>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</si>
  <si>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</si>
  <si>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</si>
  <si>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</si>
  <si>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</si>
  <si>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</si>
  <si>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</si>
  <si>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</si>
  <si>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</si>
  <si>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</si>
  <si>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</si>
  <si>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</si>
  <si>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</si>
  <si>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</si>
  <si>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</si>
  <si>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</si>
  <si>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</si>
  <si>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</si>
  <si>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</si>
  <si>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</si>
  <si>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</si>
  <si>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</si>
  <si>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</si>
  <si>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</si>
  <si>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</si>
  <si>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</si>
  <si>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</si>
  <si>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</si>
  <si>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</si>
  <si>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</si>
  <si>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</si>
  <si>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</si>
  <si>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</si>
  <si>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</si>
  <si>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</si>
  <si>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</si>
  <si>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</si>
  <si>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</si>
  <si>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</si>
  <si>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</si>
  <si>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</si>
  <si>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</si>
  <si>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</si>
  <si>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</si>
  <si>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</si>
  <si>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</si>
  <si>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</si>
  <si>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</si>
  <si>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</si>
  <si>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</si>
  <si>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</si>
  <si>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</si>
  <si>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</si>
  <si>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</si>
  <si>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</si>
  <si>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</si>
  <si>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</si>
  <si>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</si>
  <si>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</si>
  <si>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</si>
  <si>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</si>
  <si>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</si>
  <si>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</si>
  <si>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</si>
  <si>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</si>
  <si>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</si>
  <si>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</si>
  <si>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</si>
  <si>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</si>
  <si>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</si>
  <si>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</si>
  <si>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</si>
  <si>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</si>
  <si>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</si>
  <si>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</si>
  <si>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</si>
  <si>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</si>
  <si>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</si>
  <si>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</si>
  <si>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</si>
  <si>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</si>
  <si>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</si>
  <si>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</si>
  <si>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</si>
  <si>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</si>
  <si>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</si>
  <si>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</si>
  <si>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</si>
  <si>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</si>
  <si>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</si>
  <si>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</si>
  <si>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</si>
  <si>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</si>
  <si>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</si>
  <si>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</si>
  <si>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</si>
  <si>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</si>
  <si>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</si>
  <si>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</si>
  <si>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</si>
  <si>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</si>
  <si>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</si>
  <si>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</si>
  <si>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</si>
  <si>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</si>
  <si>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</si>
  <si>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</si>
  <si>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</si>
  <si>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</si>
  <si>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</si>
  <si>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</si>
  <si>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</si>
  <si>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</si>
  <si>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</si>
  <si>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</si>
  <si>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</si>
  <si>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</si>
  <si>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</si>
  <si>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</si>
  <si>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</si>
  <si>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</si>
  <si>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</si>
  <si>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</si>
  <si>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</si>
  <si>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</si>
  <si>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</si>
  <si>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</si>
  <si>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</si>
  <si>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</si>
  <si>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</si>
  <si>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</si>
  <si>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</si>
  <si>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</si>
  <si>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</si>
  <si>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</si>
  <si>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</si>
  <si>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</si>
  <si>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</si>
  <si>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</si>
  <si>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</si>
  <si>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</si>
  <si>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</si>
  <si>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</si>
  <si>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</si>
  <si>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</si>
  <si>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</si>
  <si>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</si>
  <si>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</si>
  <si>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</si>
  <si>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</si>
  <si>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</si>
  <si>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</si>
  <si>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</si>
  <si>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</si>
  <si>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</si>
  <si>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</si>
  <si>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</si>
  <si>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</si>
  <si>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</si>
  <si>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</si>
  <si>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</si>
  <si>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</si>
  <si>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</si>
  <si>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</si>
  <si>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</si>
  <si>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</si>
  <si>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</si>
  <si>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</si>
  <si>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</si>
  <si>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</si>
  <si>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</si>
  <si>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</si>
  <si>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</si>
  <si>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</si>
  <si>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</si>
  <si>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</si>
  <si>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</si>
  <si>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</si>
  <si>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</si>
  <si>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</si>
  <si>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</si>
  <si>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</si>
  <si>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</si>
  <si>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</si>
  <si>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</si>
  <si>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</si>
  <si>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</si>
  <si>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</si>
  <si>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</si>
  <si>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</si>
  <si>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</si>
  <si>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</si>
  <si>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</si>
  <si>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</si>
  <si>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</si>
  <si>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</si>
  <si>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</si>
  <si>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</si>
  <si>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</si>
  <si>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</si>
  <si>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</si>
  <si>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</si>
  <si>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</si>
  <si>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</si>
  <si>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</si>
  <si>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</si>
  <si>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</si>
  <si>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</si>
  <si>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</si>
  <si>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</si>
  <si>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</si>
  <si>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</si>
  <si>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</si>
  <si>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</si>
  <si>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</si>
  <si>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</si>
  <si>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</si>
  <si>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</si>
  <si>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</si>
  <si>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</si>
  <si>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</si>
  <si>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</si>
  <si>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</si>
  <si>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</si>
  <si>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</si>
  <si>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</si>
  <si>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</si>
  <si>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</si>
  <si>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</si>
  <si>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</si>
  <si>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</si>
  <si>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</si>
  <si>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</si>
  <si>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</si>
  <si>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</si>
  <si>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</si>
  <si>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</si>
  <si>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</si>
  <si>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</si>
  <si>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</si>
  <si>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</si>
  <si>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</si>
  <si>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</si>
  <si>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</si>
  <si>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</si>
  <si>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</si>
  <si>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</si>
  <si>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</si>
  <si>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</si>
  <si>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</si>
  <si>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</si>
  <si>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</si>
  <si>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</si>
  <si>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</si>
  <si>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</si>
  <si>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</si>
  <si>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</si>
  <si>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</si>
  <si>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</si>
  <si>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</si>
  <si>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</si>
  <si>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</si>
  <si>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</si>
  <si>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</si>
  <si>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</si>
  <si>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</si>
  <si>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</si>
  <si>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</si>
  <si>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</si>
  <si>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</si>
  <si>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</si>
  <si>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</si>
  <si>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</si>
  <si>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</si>
  <si>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</si>
  <si>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</si>
  <si>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</si>
  <si>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</si>
  <si>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</si>
  <si>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</si>
  <si>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</si>
  <si>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</si>
  <si>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</si>
  <si>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</si>
  <si>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</si>
  <si>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</si>
  <si>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</si>
  <si>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</si>
  <si>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</si>
  <si>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</si>
  <si>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</si>
  <si>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</si>
  <si>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</si>
  <si>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</si>
  <si>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</si>
  <si>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</si>
  <si>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</si>
  <si>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</si>
  <si>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</si>
  <si>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</si>
  <si>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</si>
  <si>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</si>
  <si>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</si>
  <si>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</si>
  <si>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</si>
  <si>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</si>
  <si>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</si>
  <si>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</si>
  <si>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</si>
  <si>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</si>
  <si>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</si>
  <si>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</si>
  <si>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</si>
  <si>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</si>
  <si>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</si>
  <si>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</si>
  <si>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</si>
  <si>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</si>
  <si>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</si>
  <si>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</si>
  <si>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</si>
  <si>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</si>
  <si>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</si>
  <si>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</si>
  <si>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</si>
  <si>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</si>
  <si>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</si>
  <si>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</si>
  <si>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</si>
  <si>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</si>
  <si>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</si>
  <si>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</si>
  <si>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</si>
  <si>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</si>
  <si>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</si>
  <si>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</si>
  <si>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</si>
  <si>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</si>
  <si>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</si>
  <si>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</si>
  <si>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</si>
  <si>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</si>
  <si>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</si>
  <si>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</si>
  <si>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</si>
  <si>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</si>
  <si>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</si>
  <si>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</si>
  <si>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</si>
  <si>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</si>
  <si>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</si>
  <si>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</si>
  <si>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</si>
  <si>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</si>
  <si>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</si>
  <si>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</si>
  <si>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</si>
  <si>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</si>
  <si>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</si>
  <si>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</si>
  <si>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</si>
  <si>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</si>
  <si>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</si>
  <si>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</si>
  <si>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</si>
  <si>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</si>
  <si>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</si>
  <si>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</si>
  <si>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</si>
  <si>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</si>
  <si>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</si>
  <si>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</si>
  <si>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</si>
  <si>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</si>
  <si>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</si>
  <si>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</si>
  <si>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</si>
  <si>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</si>
  <si>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</si>
  <si>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</si>
  <si>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</si>
  <si>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</si>
  <si>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</si>
  <si>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</si>
  <si>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</si>
  <si>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</si>
  <si>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</si>
  <si>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</si>
  <si>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</si>
  <si>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</si>
  <si>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</si>
  <si>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</si>
  <si>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</si>
  <si>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</si>
  <si>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</si>
  <si>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</si>
  <si>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</si>
  <si>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</si>
  <si>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</si>
  <si>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</si>
  <si>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</si>
  <si>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</si>
  <si>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</si>
  <si>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</si>
  <si>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</si>
  <si>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</si>
  <si>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</si>
  <si>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</si>
  <si>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</si>
  <si>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</si>
  <si>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</si>
  <si>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</si>
  <si>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</si>
  <si>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</si>
  <si>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</si>
  <si>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</si>
  <si>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</si>
  <si>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</si>
  <si>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</si>
  <si>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</si>
  <si>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</si>
  <si>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</si>
  <si>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</si>
  <si>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</si>
  <si>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</si>
  <si>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</si>
  <si>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</si>
  <si>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</si>
  <si>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</si>
  <si>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</si>
  <si>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</si>
  <si>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</si>
  <si>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</si>
  <si>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</si>
  <si>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</si>
  <si>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</si>
  <si>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</si>
  <si>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</si>
  <si>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</si>
  <si>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</si>
  <si>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</si>
  <si>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</si>
  <si>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</si>
  <si>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</si>
  <si>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</si>
  <si>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</si>
  <si>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</si>
  <si>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</si>
  <si>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</si>
  <si>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</si>
  <si>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</si>
  <si>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</si>
  <si>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</si>
  <si>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</si>
  <si>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</si>
  <si>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</si>
  <si>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</si>
  <si>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</si>
  <si>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</si>
  <si>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</si>
  <si>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</si>
  <si>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</si>
  <si>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</si>
  <si>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</si>
  <si>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</si>
  <si>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</si>
  <si>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</si>
  <si>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</si>
  <si>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</si>
  <si>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</si>
  <si>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</si>
  <si>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</si>
  <si>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</si>
  <si>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</si>
  <si>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</si>
  <si>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</si>
  <si>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</si>
  <si>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</si>
  <si>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</si>
  <si>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</si>
  <si>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</si>
  <si>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</si>
  <si>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</si>
  <si>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</si>
  <si>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</si>
  <si>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</si>
  <si>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</si>
  <si>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</si>
  <si>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</si>
  <si>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</si>
  <si>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</si>
  <si>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</si>
  <si>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</si>
  <si>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</si>
  <si>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</si>
  <si>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</si>
  <si>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</si>
  <si>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</si>
  <si>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</si>
  <si>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</si>
  <si>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</si>
  <si>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</si>
  <si>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</si>
  <si>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</si>
  <si>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</si>
  <si>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</si>
  <si>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</si>
  <si>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</si>
  <si>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</si>
  <si>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</si>
  <si>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</si>
  <si>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</si>
  <si>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</si>
  <si>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</si>
  <si>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</si>
  <si>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</si>
  <si>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</si>
  <si>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</si>
  <si>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</si>
  <si>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</si>
  <si>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</si>
  <si>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</si>
  <si>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</si>
  <si>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</si>
  <si>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</si>
  <si>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</si>
  <si>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</si>
  <si>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</si>
  <si>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</si>
  <si>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</si>
  <si>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</si>
  <si>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</si>
  <si>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</si>
  <si>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</si>
  <si>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</si>
  <si>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</si>
  <si>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</si>
  <si>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</si>
  <si>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</si>
  <si>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</si>
  <si>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</si>
  <si>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</si>
  <si>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</si>
  <si>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</si>
  <si>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</si>
  <si>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</si>
  <si>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</si>
  <si>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</si>
  <si>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</si>
  <si>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</si>
  <si>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</si>
  <si>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</si>
  <si>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</si>
  <si>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</si>
  <si>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</si>
  <si>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</si>
  <si>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</si>
  <si>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</si>
  <si>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</si>
  <si>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</si>
  <si>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</si>
  <si>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</si>
  <si>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</si>
  <si>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</si>
  <si>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</si>
  <si>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</si>
  <si>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</si>
  <si>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</si>
  <si>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</si>
  <si>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</si>
  <si>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</si>
  <si>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</si>
  <si>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</si>
  <si>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</si>
  <si>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</si>
  <si>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</si>
  <si>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</si>
  <si>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</si>
  <si>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</si>
  <si>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</si>
  <si>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</si>
  <si>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</si>
  <si>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</si>
  <si>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</si>
  <si>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</si>
  <si>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</si>
  <si>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</si>
  <si>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</si>
  <si>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</si>
  <si>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</si>
  <si>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</si>
  <si>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</si>
  <si>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</si>
  <si>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</si>
  <si>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</si>
  <si>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</si>
  <si>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</si>
  <si>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</si>
  <si>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</si>
  <si>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</si>
  <si>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</si>
  <si>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</si>
  <si>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</si>
  <si>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</si>
  <si>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</si>
  <si>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</si>
  <si>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</si>
  <si>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</si>
  <si>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</si>
  <si>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</si>
  <si>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</si>
  <si>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</si>
  <si>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</si>
  <si>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</si>
  <si>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</si>
  <si>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</si>
  <si>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</si>
  <si>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</si>
  <si>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</si>
  <si>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</si>
  <si>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</si>
  <si>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</si>
  <si>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</si>
  <si>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</si>
  <si>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</si>
  <si>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</si>
  <si>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</si>
  <si>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</si>
  <si>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</si>
  <si>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</si>
  <si>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</si>
  <si>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</si>
  <si>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</si>
  <si>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</si>
  <si>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</si>
  <si>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</si>
  <si>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</si>
  <si>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</si>
  <si>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</si>
  <si>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</si>
  <si>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</si>
  <si>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</si>
  <si>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</si>
  <si>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</si>
  <si>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</si>
  <si>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</si>
  <si>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</si>
  <si>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</si>
  <si>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</si>
  <si>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</si>
  <si>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</si>
  <si>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</si>
  <si>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</si>
  <si>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</si>
  <si>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</si>
  <si>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</si>
  <si>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</si>
  <si>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</si>
  <si>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</si>
  <si>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</si>
  <si>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</si>
  <si>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</si>
  <si>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</si>
  <si>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</si>
  <si>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</si>
  <si>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</si>
  <si>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</si>
  <si>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</si>
  <si>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</si>
  <si>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</si>
  <si>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</si>
  <si>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</si>
  <si>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</si>
  <si>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</si>
  <si>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</si>
  <si>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</si>
  <si>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</si>
  <si>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</si>
  <si>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</si>
  <si>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</si>
  <si>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</si>
  <si>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</si>
  <si>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</si>
  <si>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</si>
  <si>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</si>
  <si>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</si>
  <si>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</si>
  <si>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</si>
  <si>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</si>
  <si>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</si>
  <si>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</si>
  <si>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</si>
  <si>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</si>
  <si>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</si>
  <si>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</si>
  <si>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</si>
  <si>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</si>
  <si>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</si>
  <si>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</si>
  <si>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</si>
  <si>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</si>
  <si>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</si>
  <si>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</si>
  <si>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</si>
  <si>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</si>
  <si>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</si>
  <si>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</si>
  <si>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</si>
  <si>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</si>
  <si>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</si>
  <si>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</si>
  <si>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</si>
  <si>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</si>
  <si>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</si>
  <si>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</si>
  <si>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</si>
  <si>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</si>
  <si>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</si>
  <si>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</si>
  <si>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</si>
  <si>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</si>
  <si>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</si>
  <si>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</si>
  <si>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</si>
  <si>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</si>
  <si>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</si>
  <si>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</si>
  <si>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</si>
  <si>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</si>
  <si>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</si>
  <si>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</si>
  <si>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</si>
  <si>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</si>
  <si>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</si>
  <si>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</si>
  <si>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</si>
  <si>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</si>
  <si>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</si>
  <si>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</si>
  <si>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</si>
  <si>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</si>
  <si>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</si>
  <si>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</si>
  <si>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</si>
  <si>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</si>
  <si>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</si>
  <si>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</si>
  <si>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</si>
  <si>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</si>
  <si>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</si>
  <si>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</si>
  <si>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</si>
  <si>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</si>
  <si>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</si>
  <si>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</si>
  <si>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</si>
  <si>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</si>
  <si>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</si>
  <si>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</si>
  <si>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</si>
  <si>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</si>
  <si>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</si>
  <si>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</si>
  <si>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</si>
  <si>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</si>
  <si>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</si>
  <si>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</si>
  <si>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</si>
  <si>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</si>
  <si>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</si>
  <si>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</si>
  <si>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</si>
  <si>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</si>
  <si>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</si>
  <si>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</si>
  <si>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</si>
  <si>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</si>
  <si>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</si>
  <si>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</si>
  <si>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</si>
  <si>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</si>
  <si>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</si>
  <si>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</si>
  <si>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</si>
  <si>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</si>
  <si>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</si>
  <si>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</si>
  <si>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</si>
  <si>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</si>
  <si>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</si>
  <si>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</si>
  <si>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</si>
  <si>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</si>
  <si>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</si>
  <si>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</si>
  <si>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</si>
  <si>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</si>
  <si>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</si>
  <si>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</si>
  <si>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</si>
  <si>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</si>
  <si>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</si>
  <si>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</si>
  <si>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</si>
  <si>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</si>
  <si>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</si>
  <si>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</si>
  <si>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</si>
  <si>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</si>
  <si>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</si>
  <si>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</si>
  <si>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</si>
  <si>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</si>
  <si>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</si>
  <si>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</si>
  <si>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</si>
  <si>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</si>
  <si>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</si>
  <si>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</si>
  <si>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</si>
  <si>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</si>
  <si>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</si>
  <si>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</si>
  <si>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</si>
  <si>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</si>
  <si>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</si>
  <si>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</si>
  <si>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</si>
  <si>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</si>
  <si>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</si>
  <si>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</si>
  <si>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</si>
  <si>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</si>
  <si>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</si>
  <si>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</si>
  <si>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</si>
  <si>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</si>
  <si>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</si>
  <si>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</si>
  <si>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</si>
  <si>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</si>
  <si>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</si>
  <si>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</si>
  <si>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</si>
  <si>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</si>
  <si>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</si>
  <si>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</si>
  <si>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</si>
  <si>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</si>
  <si>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</si>
  <si>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</si>
  <si>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</si>
  <si>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</si>
  <si>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</si>
  <si>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</si>
  <si>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</si>
  <si>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</si>
  <si>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</si>
  <si>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</si>
  <si>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</si>
  <si>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</si>
  <si>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</si>
  <si>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</si>
  <si>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</si>
  <si>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</si>
  <si>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</si>
  <si>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</si>
  <si>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</si>
  <si>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</si>
  <si>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</si>
  <si>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</si>
  <si>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</si>
  <si>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</si>
  <si>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</si>
  <si>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</si>
  <si>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</si>
  <si>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</si>
  <si>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</si>
  <si>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</si>
  <si>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</si>
  <si>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</si>
  <si>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</si>
  <si>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</si>
  <si>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</si>
  <si>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</si>
  <si>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</si>
  <si>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</si>
  <si>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</si>
  <si>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</si>
  <si>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</si>
  <si>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</si>
  <si>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</si>
  <si>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</si>
  <si>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</si>
  <si>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</si>
  <si>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</si>
  <si>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</si>
  <si>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</si>
  <si>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</si>
  <si>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</si>
  <si>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</si>
  <si>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</si>
  <si>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</si>
  <si>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</si>
  <si>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</si>
  <si>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</si>
  <si>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</si>
  <si>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</si>
  <si>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</si>
  <si>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</si>
  <si>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</si>
  <si>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</si>
  <si>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</si>
  <si>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</si>
  <si>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</si>
  <si>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</si>
  <si>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</si>
  <si>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</si>
  <si>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</si>
  <si>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</si>
  <si>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</si>
  <si>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</si>
  <si>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</si>
  <si>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</si>
  <si>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</si>
  <si>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</si>
  <si>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</si>
  <si>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</si>
  <si>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</si>
  <si>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</si>
  <si>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</si>
  <si>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</si>
  <si>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</si>
  <si>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</si>
  <si>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</si>
  <si>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</si>
  <si>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</si>
  <si>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</si>
  <si>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</si>
  <si>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</si>
  <si>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</si>
  <si>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</si>
  <si>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</si>
  <si>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</si>
  <si>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</si>
  <si>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</si>
  <si>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</si>
  <si>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</si>
  <si>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</si>
  <si>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</si>
  <si>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</si>
  <si>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</si>
  <si>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</si>
  <si>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</si>
  <si>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</si>
  <si>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</si>
  <si>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</si>
  <si>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</si>
  <si>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</si>
  <si>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</si>
  <si>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</si>
  <si>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</si>
  <si>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</si>
  <si>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</si>
  <si>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</si>
  <si>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</si>
  <si>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</si>
  <si>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</si>
  <si>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</si>
  <si>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</si>
  <si>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</si>
  <si>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</si>
  <si>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</si>
  <si>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</si>
  <si>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</si>
  <si>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</si>
  <si>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</si>
  <si>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</si>
  <si>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</si>
  <si>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</si>
  <si>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</si>
  <si>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</si>
  <si>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</si>
  <si>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</si>
  <si>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</si>
  <si>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</si>
  <si>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</si>
  <si>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</si>
  <si>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</si>
  <si>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</si>
  <si>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</si>
  <si>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</si>
  <si>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</si>
  <si>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</si>
  <si>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</si>
  <si>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</si>
  <si>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</si>
  <si>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</si>
  <si>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</si>
  <si>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</si>
  <si>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</si>
  <si>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</si>
  <si>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</si>
  <si>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</si>
  <si>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</si>
  <si>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</si>
  <si>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</si>
  <si>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</si>
  <si>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</si>
  <si>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</si>
  <si>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</si>
  <si>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</si>
  <si>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</si>
  <si>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</si>
  <si>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</si>
  <si>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</si>
  <si>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</si>
  <si>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</si>
  <si>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</si>
  <si>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</si>
  <si>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</si>
  <si>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</si>
  <si>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</si>
  <si>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</si>
  <si>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</si>
  <si>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</si>
  <si>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</si>
  <si>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</si>
  <si>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</si>
  <si>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</si>
  <si>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</si>
  <si>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</si>
  <si>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</si>
  <si>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</si>
  <si>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</si>
  <si>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</si>
  <si>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</si>
  <si>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</si>
  <si>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</si>
  <si>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</si>
  <si>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</si>
  <si>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</si>
  <si>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</si>
  <si>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</si>
  <si>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</si>
  <si>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</si>
  <si>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</si>
  <si>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</si>
  <si>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</si>
  <si>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</si>
  <si>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</si>
  <si>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</si>
  <si>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</si>
  <si>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</si>
  <si>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</si>
  <si>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</si>
  <si>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</si>
  <si>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</si>
  <si>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</si>
  <si>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</si>
  <si>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</si>
  <si>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</si>
  <si>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</si>
  <si>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</si>
  <si>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</si>
  <si>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</si>
  <si>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</si>
  <si>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</si>
  <si>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</si>
  <si>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</si>
  <si>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</si>
  <si>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</si>
  <si>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</si>
  <si>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</si>
  <si>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</si>
  <si>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</si>
  <si>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</si>
  <si>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</si>
  <si>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</si>
  <si>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</si>
  <si>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</si>
  <si>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</si>
  <si>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</si>
  <si>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</si>
  <si>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</si>
  <si>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</si>
  <si>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</si>
  <si>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</si>
  <si>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</si>
  <si>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</si>
  <si>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</si>
  <si>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</si>
  <si>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</si>
  <si>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</si>
  <si>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</si>
  <si>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</si>
  <si>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</si>
  <si>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</si>
  <si>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</si>
  <si>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</si>
  <si>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</si>
  <si>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</si>
  <si>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</si>
  <si>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</si>
  <si>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</si>
  <si>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</si>
  <si>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</si>
  <si>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</si>
  <si>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</si>
  <si>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</si>
  <si>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</si>
  <si>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</si>
  <si>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</si>
  <si>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</si>
  <si>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</si>
  <si>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</si>
  <si>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</si>
  <si>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</si>
  <si>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</si>
  <si>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</si>
  <si>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</si>
  <si>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</si>
  <si>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</si>
  <si>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</si>
  <si>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</si>
  <si>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</si>
  <si>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</si>
  <si>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</si>
  <si>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</si>
  <si>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</si>
  <si>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</si>
  <si>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</si>
  <si>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</si>
  <si>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</si>
  <si>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</si>
  <si>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</si>
  <si>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</si>
  <si>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</si>
  <si>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</si>
  <si>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</si>
  <si>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</si>
  <si>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</si>
  <si>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</si>
  <si>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</si>
  <si>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</si>
  <si>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</si>
  <si>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</si>
  <si>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</si>
  <si>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</si>
  <si>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</si>
  <si>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</si>
  <si>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</si>
  <si>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</si>
  <si>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</si>
  <si>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</si>
  <si>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</si>
  <si>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</si>
  <si>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</si>
  <si>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</si>
  <si>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</si>
  <si>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</si>
  <si>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</si>
  <si>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</si>
  <si>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</si>
  <si>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</si>
  <si>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</si>
  <si>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</si>
  <si>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</si>
  <si>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</si>
  <si>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</si>
  <si>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</si>
  <si>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</si>
  <si>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</si>
  <si>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</si>
  <si>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</si>
  <si>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</si>
  <si>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</si>
  <si>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</si>
  <si>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</si>
  <si>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</si>
  <si>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</si>
  <si>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</si>
  <si>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</si>
  <si>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</si>
  <si>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</si>
  <si>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</si>
  <si>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</si>
  <si>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</si>
  <si>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</si>
  <si>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</si>
  <si>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</si>
  <si>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</si>
  <si>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</si>
  <si>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</si>
  <si>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</si>
  <si>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</si>
  <si>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</si>
  <si>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</si>
  <si>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</si>
  <si>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</si>
  <si>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</si>
  <si>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</si>
  <si>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</si>
  <si>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</si>
  <si>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</si>
  <si>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</si>
  <si>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</si>
  <si>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</si>
  <si>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</si>
  <si>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</si>
  <si>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</si>
  <si>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</si>
  <si>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</si>
  <si>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</si>
  <si>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</si>
  <si>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</si>
  <si>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</si>
  <si>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</si>
  <si>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</si>
  <si>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</si>
  <si>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</si>
  <si>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</si>
  <si>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</si>
  <si>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</si>
  <si>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</si>
  <si>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</si>
  <si>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</si>
  <si>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</si>
  <si>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</si>
  <si>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</si>
  <si>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</si>
  <si>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</si>
  <si>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</si>
  <si>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</si>
  <si>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</si>
  <si>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</si>
  <si>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</si>
  <si>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</si>
  <si>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</si>
  <si>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</si>
  <si>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</si>
  <si>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</si>
  <si>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</si>
  <si>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</si>
  <si>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</si>
  <si>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</si>
  <si>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</si>
  <si>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</si>
  <si>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</si>
  <si>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</si>
  <si>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</si>
  <si>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</si>
  <si>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</si>
  <si>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</si>
  <si>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</si>
  <si>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</si>
  <si>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</si>
  <si>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</si>
  <si>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</si>
  <si>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</si>
  <si>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</si>
  <si>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</si>
  <si>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</si>
  <si>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</si>
  <si>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</si>
  <si>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</si>
  <si>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</si>
  <si>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</si>
  <si>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</si>
  <si>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</si>
  <si>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</si>
  <si>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</si>
  <si>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</si>
  <si>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</si>
  <si>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</si>
  <si>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</si>
  <si>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</si>
  <si>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</si>
  <si>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</si>
  <si>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</si>
  <si>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</si>
  <si>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</si>
  <si>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</si>
  <si>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</si>
  <si>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</si>
  <si>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</si>
  <si>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</si>
  <si>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</si>
  <si>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</si>
  <si>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</si>
  <si>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</si>
  <si>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</si>
  <si>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</si>
  <si>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</si>
  <si>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</si>
  <si>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</si>
  <si>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</si>
  <si>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</si>
  <si>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</si>
  <si>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</si>
  <si>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</si>
  <si>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</si>
  <si>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</si>
  <si>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</si>
  <si>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</si>
  <si>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</si>
  <si>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</si>
  <si>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</si>
  <si>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</si>
  <si>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</si>
  <si>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</si>
  <si>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</si>
  <si>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</si>
  <si>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</si>
  <si>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</si>
  <si>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</si>
  <si>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</si>
  <si>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</si>
  <si>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</si>
  <si>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</si>
  <si>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</si>
  <si>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</si>
  <si>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</si>
  <si>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</si>
  <si>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</si>
  <si>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</si>
  <si>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</si>
  <si>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</si>
  <si>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</si>
  <si>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</si>
  <si>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</si>
  <si>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</si>
  <si>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</si>
  <si>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</si>
  <si>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</si>
  <si>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</si>
  <si>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</si>
  <si>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</si>
  <si>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</si>
  <si>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</si>
  <si>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</si>
  <si>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</si>
  <si>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</si>
  <si>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</si>
  <si>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</si>
  <si>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</si>
  <si>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</si>
  <si>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</si>
  <si>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</si>
  <si>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</si>
  <si>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</si>
  <si>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</si>
  <si>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</si>
  <si>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</si>
  <si>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</si>
  <si>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</si>
  <si>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</si>
  <si>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</si>
  <si>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</si>
  <si>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</si>
  <si>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</si>
  <si>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</si>
  <si>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</si>
  <si>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</si>
  <si>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</si>
  <si>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</si>
  <si>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</si>
  <si>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</si>
  <si>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</si>
  <si>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</si>
  <si>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</si>
  <si>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</si>
  <si>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</si>
  <si>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</si>
  <si>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</si>
  <si>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</si>
  <si>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</si>
  <si>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</si>
  <si>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</si>
  <si>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</si>
  <si>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</si>
  <si>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</si>
  <si>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</si>
  <si>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</si>
  <si>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</si>
  <si>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</si>
  <si>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</si>
  <si>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</si>
  <si>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</si>
  <si>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</si>
  <si>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</si>
  <si>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</si>
  <si>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</si>
  <si>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</si>
  <si>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</si>
  <si>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</si>
  <si>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</si>
  <si>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</si>
  <si>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</si>
  <si>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</si>
  <si>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</si>
  <si>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</si>
  <si>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</si>
  <si>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</si>
  <si>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</si>
  <si>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</si>
  <si>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</si>
  <si>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</si>
  <si>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</si>
  <si>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</si>
  <si>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</si>
  <si>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</si>
  <si>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</si>
  <si>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</si>
  <si>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</si>
  <si>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</si>
  <si>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</si>
  <si>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</si>
  <si>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</si>
  <si>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</si>
  <si>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</si>
  <si>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</si>
  <si>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</si>
  <si>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</si>
  <si>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</si>
  <si>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</si>
  <si>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</si>
  <si>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</si>
  <si>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</si>
  <si>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</si>
  <si>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</si>
  <si>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</si>
  <si>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</si>
  <si>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</si>
  <si>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</si>
  <si>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</si>
  <si>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</si>
  <si>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</si>
  <si>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</si>
  <si>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</si>
  <si>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</si>
  <si>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</si>
  <si>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</si>
  <si>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</si>
  <si>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</si>
  <si>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</si>
  <si>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</si>
  <si>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</si>
  <si>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</si>
  <si>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</si>
  <si>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</si>
  <si>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</si>
  <si>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</si>
  <si>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</si>
  <si>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</si>
  <si>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</si>
  <si>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</si>
  <si>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</si>
  <si>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</si>
  <si>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</si>
  <si>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</si>
  <si>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</si>
  <si>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</si>
  <si>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</si>
  <si>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</si>
  <si>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</si>
  <si>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</si>
  <si>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</si>
  <si>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</si>
  <si>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</si>
  <si>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</si>
  <si>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</si>
  <si>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</si>
  <si>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</si>
  <si>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</si>
  <si>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</si>
  <si>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</si>
  <si>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</si>
  <si>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</si>
  <si>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</si>
  <si>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</si>
  <si>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</si>
  <si>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</si>
  <si>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</si>
  <si>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</si>
  <si>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</si>
  <si>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</si>
  <si>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</si>
  <si>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</si>
  <si>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</si>
  <si>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</si>
  <si>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</si>
  <si>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</si>
  <si>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</si>
  <si>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</si>
  <si>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</si>
  <si>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</si>
  <si>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</si>
  <si>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</si>
  <si>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</si>
  <si>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</si>
  <si>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</si>
  <si>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</si>
  <si>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</si>
  <si>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</si>
  <si>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</si>
  <si>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</si>
  <si>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</si>
  <si>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</si>
  <si>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</si>
  <si>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</si>
  <si>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</si>
  <si>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</si>
  <si>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</si>
  <si>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</si>
  <si>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</si>
  <si>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</si>
  <si>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</si>
  <si>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</si>
  <si>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</si>
  <si>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</si>
  <si>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</si>
  <si>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</si>
  <si>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</si>
  <si>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</si>
  <si>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</si>
  <si>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</si>
  <si>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</si>
  <si>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</si>
  <si>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</si>
  <si>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</si>
  <si>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</si>
  <si>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</si>
  <si>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</si>
  <si>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</si>
  <si>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</si>
  <si>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</si>
  <si>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</si>
  <si>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</si>
  <si>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</si>
  <si>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</si>
  <si>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</si>
  <si>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</si>
  <si>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</si>
  <si>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</si>
  <si>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</si>
  <si>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</si>
  <si>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</si>
  <si>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</si>
  <si>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</si>
  <si>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</si>
  <si>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</si>
  <si>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</si>
  <si>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</si>
  <si>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</si>
  <si>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</si>
  <si>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</si>
  <si>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</si>
  <si>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</si>
  <si>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</si>
  <si>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</si>
  <si>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</si>
  <si>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</si>
  <si>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</si>
  <si>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</si>
  <si>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</si>
  <si>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</si>
  <si>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</si>
  <si>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</si>
  <si>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</si>
  <si>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</si>
  <si>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</si>
  <si>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</si>
  <si>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</si>
  <si>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</si>
  <si>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</si>
  <si>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</si>
  <si>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</si>
  <si>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</si>
  <si>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</si>
  <si>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</si>
  <si>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</si>
  <si>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</si>
  <si>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</si>
  <si>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</si>
  <si>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</si>
  <si>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</si>
  <si>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</si>
  <si>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</si>
  <si>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</si>
  <si>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</si>
  <si>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</si>
  <si>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</si>
  <si>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</si>
  <si>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</si>
  <si>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</si>
  <si>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</si>
  <si>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</si>
  <si>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</si>
  <si>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</si>
  <si>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</si>
  <si>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</si>
  <si>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</si>
  <si>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</si>
  <si>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</si>
  <si>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</si>
  <si>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</si>
  <si>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</si>
  <si>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</si>
  <si>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</si>
  <si>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</si>
  <si>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</si>
  <si>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</si>
  <si>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</si>
  <si>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</si>
  <si>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</si>
  <si>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</si>
  <si>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</si>
  <si>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</si>
  <si>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</si>
  <si>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</si>
  <si>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</si>
  <si>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</si>
  <si>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</si>
  <si>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</si>
  <si>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</si>
  <si>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</si>
  <si>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</si>
  <si>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</si>
  <si>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</si>
  <si>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</si>
  <si>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</si>
  <si>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</si>
  <si>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</si>
  <si>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</si>
  <si>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</si>
  <si>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</si>
  <si>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</si>
  <si>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</si>
  <si>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</si>
  <si>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</si>
  <si>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</si>
  <si>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</si>
  <si>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</si>
  <si>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</si>
  <si>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</si>
  <si>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</si>
  <si>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</si>
  <si>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</si>
  <si>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</si>
  <si>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</si>
  <si>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</si>
  <si>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</si>
  <si>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</si>
  <si>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</si>
  <si>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</si>
  <si>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</si>
  <si>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</si>
  <si>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</si>
  <si>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</si>
  <si>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</si>
  <si>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</si>
  <si>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</si>
  <si>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</si>
  <si>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</si>
  <si>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</si>
  <si>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</si>
  <si>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</si>
  <si>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</si>
  <si>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</si>
  <si>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</si>
  <si>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</si>
  <si>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</si>
  <si>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</si>
  <si>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</si>
  <si>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</si>
  <si>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</si>
  <si>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</si>
  <si>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</si>
  <si>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</si>
  <si>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</si>
  <si>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</si>
  <si>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</si>
  <si>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</si>
  <si>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</si>
  <si>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</si>
  <si>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</si>
  <si>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</si>
  <si>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</si>
  <si>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</si>
  <si>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</si>
  <si>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</si>
  <si>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</si>
  <si>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</si>
  <si>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</si>
  <si>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</si>
  <si>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</si>
  <si>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</si>
  <si>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</si>
  <si>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</si>
  <si>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</si>
  <si>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</si>
  <si>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</si>
  <si>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</si>
  <si>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</si>
  <si>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</si>
  <si>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</si>
  <si>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</si>
  <si>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</si>
  <si>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</si>
  <si>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</si>
  <si>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</si>
  <si>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</si>
  <si>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</si>
  <si>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</si>
  <si>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</si>
  <si>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</si>
  <si>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</si>
  <si>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</si>
  <si>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</si>
  <si>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</si>
  <si>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</si>
  <si>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</si>
  <si>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</si>
  <si>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</si>
  <si>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</si>
  <si>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</si>
  <si>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</si>
  <si>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</si>
  <si>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</si>
  <si>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</si>
  <si>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</si>
  <si>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</si>
  <si>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</si>
  <si>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</si>
  <si>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</si>
  <si>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</si>
  <si>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</si>
  <si>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</si>
  <si>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</si>
  <si>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</si>
  <si>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</si>
  <si>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</si>
  <si>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</si>
  <si>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</si>
  <si>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</si>
  <si>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</si>
  <si>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</si>
  <si>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</si>
  <si>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</si>
  <si>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</si>
  <si>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</si>
  <si>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</si>
  <si>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</si>
  <si>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</si>
  <si>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</si>
  <si>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</si>
  <si>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</si>
  <si>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</si>
  <si>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</si>
  <si>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</si>
  <si>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</si>
  <si>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</si>
  <si>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</si>
  <si>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</si>
  <si>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</si>
  <si>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</si>
  <si>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</si>
  <si>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</si>
  <si>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</si>
  <si>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</si>
  <si>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</si>
  <si>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</si>
  <si>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</si>
  <si>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</si>
  <si>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</si>
  <si>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</si>
  <si>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</si>
  <si>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</si>
  <si>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</si>
  <si>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</si>
  <si>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</si>
  <si>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</si>
  <si>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</si>
  <si>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</si>
  <si>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</si>
  <si>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</si>
  <si>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</si>
  <si>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</si>
  <si>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</si>
  <si>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</si>
  <si>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</si>
  <si>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</si>
  <si>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</si>
  <si>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</si>
  <si>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</si>
  <si>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</si>
  <si>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</si>
  <si>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</si>
  <si>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</si>
  <si>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</si>
  <si>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</si>
  <si>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</si>
  <si>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</si>
  <si>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</si>
  <si>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</si>
  <si>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</si>
  <si>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</si>
  <si>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</si>
  <si>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</si>
  <si>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</si>
  <si>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</si>
  <si>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</si>
  <si>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</si>
  <si>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</si>
  <si>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</si>
  <si>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</si>
  <si>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</si>
  <si>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</si>
  <si>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</si>
  <si>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</si>
  <si>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</si>
  <si>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</si>
  <si>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</si>
  <si>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</si>
  <si>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</si>
  <si>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</si>
  <si>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</si>
  <si>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</si>
  <si>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</si>
  <si>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</si>
  <si>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</si>
  <si>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</si>
  <si>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</si>
  <si>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</si>
  <si>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</si>
  <si>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</si>
  <si>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</si>
  <si>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</si>
  <si>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</si>
  <si>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</si>
  <si>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</si>
  <si>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</si>
  <si>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</si>
  <si>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</si>
  <si>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</si>
  <si>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</si>
  <si>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</si>
  <si>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</si>
  <si>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</si>
  <si>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</si>
  <si>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</si>
  <si>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</si>
  <si>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</si>
  <si>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</si>
  <si>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</si>
  <si>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</si>
  <si>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</si>
  <si>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</si>
  <si>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</si>
  <si>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</si>
  <si>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</si>
  <si>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</si>
  <si>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</si>
  <si>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</si>
  <si>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</si>
  <si>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</si>
  <si>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</si>
  <si>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</si>
  <si>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</si>
  <si>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</si>
  <si>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</si>
  <si>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</si>
  <si>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</si>
  <si>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</si>
  <si>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</si>
  <si>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</si>
  <si>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</si>
  <si>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</si>
  <si>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</si>
  <si>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</si>
  <si>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</si>
  <si>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</si>
  <si>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</si>
  <si>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</si>
  <si>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</si>
  <si>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</si>
  <si>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</si>
  <si>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</si>
  <si>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</si>
  <si>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</si>
  <si>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</si>
  <si>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</si>
  <si>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</si>
  <si>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</si>
  <si>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</si>
  <si>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</si>
  <si>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</si>
  <si>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</si>
  <si>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</si>
  <si>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</si>
  <si>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</si>
  <si>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</si>
  <si>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</si>
  <si>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</si>
  <si>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</si>
  <si>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</si>
  <si>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</si>
  <si>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</si>
  <si>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</si>
  <si>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</si>
  <si>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</si>
  <si>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</si>
  <si>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</si>
  <si>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</si>
  <si>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</si>
  <si>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</si>
  <si>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</si>
  <si>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</si>
  <si>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</si>
  <si>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</si>
  <si>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</si>
  <si>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</si>
  <si>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</si>
  <si>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</si>
  <si>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</si>
  <si>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</si>
  <si>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</si>
  <si>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</si>
  <si>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</si>
  <si>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</si>
  <si>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</si>
  <si>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</si>
  <si>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</si>
  <si>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</si>
  <si>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</si>
  <si>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</si>
  <si>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</si>
  <si>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</si>
  <si>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</si>
  <si>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</si>
  <si>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</si>
  <si>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</si>
  <si>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</si>
  <si>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</si>
  <si>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</si>
  <si>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</si>
  <si>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</si>
  <si>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</si>
  <si>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</si>
  <si>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</si>
  <si>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</si>
  <si>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</si>
  <si>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</si>
  <si>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</si>
  <si>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</si>
  <si>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</si>
  <si>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</si>
  <si>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</si>
  <si>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</si>
  <si>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</si>
  <si>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</si>
  <si>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</si>
  <si>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</si>
  <si>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</si>
  <si>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</si>
  <si>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</si>
  <si>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</si>
  <si>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</si>
  <si>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</si>
  <si>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</si>
  <si>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</si>
  <si>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</si>
  <si>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</si>
  <si>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</si>
  <si>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</si>
  <si>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</si>
  <si>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</si>
  <si>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</si>
  <si>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</si>
  <si>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</si>
  <si>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</si>
  <si>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</si>
  <si>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</si>
  <si>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</si>
  <si>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</si>
  <si>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</si>
  <si>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</si>
  <si>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</si>
  <si>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</si>
  <si>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</si>
  <si>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</si>
  <si>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</si>
  <si>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</si>
  <si>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</si>
  <si>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</si>
  <si>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</si>
  <si>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</si>
  <si>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</si>
  <si>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</si>
  <si>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</si>
  <si>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</si>
  <si>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</si>
  <si>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</si>
  <si>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</si>
  <si>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</si>
  <si>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</si>
  <si>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</si>
  <si>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</si>
  <si>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</si>
  <si>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</si>
  <si>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</si>
  <si>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</si>
  <si>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</si>
  <si>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</si>
  <si>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</si>
  <si>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</si>
  <si>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</si>
  <si>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</si>
  <si>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</si>
  <si>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</si>
  <si>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</si>
  <si>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</si>
  <si>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</si>
  <si>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</si>
  <si>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</si>
  <si>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</si>
  <si>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</si>
  <si>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</si>
  <si>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</si>
  <si>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</si>
  <si>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</si>
  <si>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</si>
  <si>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</si>
  <si>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</si>
  <si>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</si>
  <si>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</si>
  <si>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</si>
  <si>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</si>
  <si>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</si>
  <si>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</si>
  <si>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</si>
  <si>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</si>
  <si>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</si>
  <si>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</si>
  <si>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</si>
  <si>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</si>
  <si>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</si>
  <si>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</si>
  <si>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</si>
  <si>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</si>
  <si>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</si>
  <si>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</si>
  <si>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</si>
  <si>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</si>
  <si>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</si>
  <si>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</si>
  <si>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</si>
  <si>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</si>
  <si>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</si>
  <si>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</si>
  <si>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</si>
  <si>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</si>
  <si>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</si>
  <si>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</si>
  <si>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</si>
  <si>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</si>
  <si>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</si>
  <si>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</si>
  <si>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</si>
  <si>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</si>
  <si>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</si>
  <si>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</si>
  <si>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</si>
  <si>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</si>
  <si>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</si>
  <si>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</si>
  <si>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</si>
  <si>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</si>
  <si>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</si>
  <si>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</si>
  <si>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</si>
  <si>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</si>
  <si>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</si>
  <si>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</si>
  <si>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</si>
  <si>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</si>
  <si>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</si>
  <si>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</si>
  <si>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</si>
  <si>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</si>
  <si>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</si>
  <si>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</si>
  <si>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</si>
  <si>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</si>
  <si>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</si>
  <si>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</si>
  <si>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</si>
  <si>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</si>
  <si>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</si>
  <si>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</si>
  <si>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</si>
  <si>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</si>
  <si>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</si>
  <si>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</si>
  <si>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</si>
  <si>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</si>
  <si>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</si>
  <si>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</si>
  <si>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</si>
  <si>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</si>
  <si>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</si>
  <si>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</si>
  <si>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</si>
  <si>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</si>
  <si>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</si>
  <si>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</si>
  <si>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</si>
  <si>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</si>
  <si>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</si>
  <si>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</si>
  <si>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</si>
  <si>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</si>
  <si>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</si>
  <si>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</si>
  <si>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</si>
  <si>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</si>
  <si>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</si>
  <si>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</si>
  <si>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</si>
  <si>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</si>
  <si>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</si>
  <si>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</si>
  <si>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</si>
  <si>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</si>
  <si>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</si>
  <si>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</si>
  <si>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</si>
  <si>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</si>
  <si>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</si>
  <si>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</si>
  <si>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</si>
  <si>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</si>
  <si>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</si>
  <si>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</si>
  <si>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</si>
  <si>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</si>
  <si>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</si>
  <si>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</si>
  <si>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</si>
  <si>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</si>
  <si>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</si>
  <si>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</si>
  <si>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</si>
  <si>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</si>
  <si>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</si>
  <si>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</si>
  <si>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</si>
  <si>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</si>
  <si>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</si>
  <si>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</si>
  <si>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</si>
  <si>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</si>
  <si>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</si>
  <si>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</si>
  <si>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</si>
  <si>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</si>
  <si>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</si>
  <si>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</si>
  <si>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</si>
  <si>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</si>
  <si>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</si>
  <si>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</si>
  <si>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</si>
  <si>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</si>
  <si>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</si>
  <si>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</si>
  <si>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</si>
  <si>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</si>
  <si>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</si>
  <si>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</si>
  <si>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</si>
  <si>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</si>
  <si>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</si>
  <si>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</si>
  <si>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</si>
  <si>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</si>
  <si>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</si>
  <si>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</si>
  <si>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</si>
  <si>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</si>
  <si>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</si>
  <si>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</si>
  <si>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</si>
  <si>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</si>
  <si>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</si>
  <si>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</si>
  <si>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</si>
  <si>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</si>
  <si>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</si>
  <si>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</si>
  <si>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</si>
  <si>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</si>
  <si>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</si>
  <si>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</si>
  <si>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</si>
  <si>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</si>
  <si>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</si>
  <si>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</si>
  <si>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</si>
  <si>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</si>
  <si>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</si>
  <si>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</si>
  <si>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</si>
  <si>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</si>
  <si>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</si>
  <si>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</si>
  <si>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</si>
  <si>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</si>
  <si>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</si>
  <si>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</si>
  <si>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</si>
  <si>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</si>
  <si>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</si>
  <si>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</si>
  <si>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</si>
  <si>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</si>
  <si>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</si>
  <si>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</si>
  <si>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</si>
  <si>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</si>
  <si>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</si>
  <si>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</si>
  <si>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</si>
  <si>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</si>
  <si>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</si>
  <si>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</si>
  <si>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</si>
  <si>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</si>
  <si>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</si>
  <si>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</si>
  <si>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</si>
  <si>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</si>
  <si>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</si>
  <si>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</si>
  <si>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</si>
  <si>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</si>
  <si>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</si>
  <si>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</si>
  <si>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</si>
  <si>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</si>
  <si>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</si>
  <si>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</si>
  <si>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</si>
  <si>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</si>
  <si>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</si>
  <si>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</si>
  <si>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</si>
  <si>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</si>
  <si>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</si>
  <si>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</si>
  <si>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</si>
  <si>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</si>
  <si>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</si>
  <si>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</si>
  <si>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</si>
  <si>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</si>
  <si>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</si>
  <si>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</si>
  <si>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</si>
  <si>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</si>
  <si>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</si>
  <si>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</si>
  <si>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</si>
  <si>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</si>
  <si>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</si>
  <si>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</si>
  <si>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</si>
  <si>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</si>
  <si>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</si>
  <si>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</si>
  <si>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</si>
  <si>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</si>
  <si>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</si>
  <si>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</si>
  <si>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</si>
  <si>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</si>
  <si>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</si>
  <si>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</si>
  <si>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</si>
  <si>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</si>
  <si>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</si>
  <si>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</si>
  <si>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</si>
  <si>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</si>
  <si>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</si>
  <si>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</si>
  <si>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</si>
  <si>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</si>
  <si>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</si>
  <si>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</si>
  <si>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</si>
  <si>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</si>
  <si>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</si>
  <si>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</si>
  <si>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</si>
  <si>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</si>
  <si>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</si>
  <si>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</si>
  <si>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</si>
  <si>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</si>
  <si>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</si>
  <si>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</si>
  <si>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</si>
  <si>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</si>
  <si>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</si>
  <si>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</si>
  <si>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</si>
  <si>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</si>
  <si>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</si>
  <si>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</si>
  <si>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</si>
  <si>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</si>
  <si>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</si>
  <si>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</si>
  <si>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</si>
  <si>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</si>
  <si>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</si>
  <si>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</si>
  <si>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</si>
  <si>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</si>
  <si>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</si>
  <si>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</si>
  <si>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</si>
  <si>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</si>
  <si>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</si>
  <si>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</si>
  <si>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</si>
  <si>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</si>
  <si>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</si>
  <si>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</si>
  <si>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</si>
  <si>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</si>
  <si>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</si>
  <si>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</si>
  <si>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</si>
  <si>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</si>
  <si>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</si>
  <si>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</si>
  <si>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</si>
  <si>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</si>
  <si>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</si>
  <si>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</si>
  <si>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</si>
  <si>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</si>
  <si>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</si>
  <si>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</si>
  <si>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</si>
  <si>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</si>
  <si>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</si>
  <si>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</si>
  <si>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</si>
  <si>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</si>
  <si>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</si>
  <si>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</si>
  <si>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</si>
  <si>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</si>
  <si>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</si>
  <si>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</si>
  <si>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</si>
  <si>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</si>
  <si>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</si>
  <si>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</si>
  <si>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</si>
  <si>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</si>
  <si>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</si>
  <si>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</si>
  <si>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</si>
  <si>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</si>
  <si>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</si>
  <si>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</si>
  <si>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</si>
  <si>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</si>
  <si>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</si>
  <si>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</si>
  <si>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</si>
  <si>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</si>
  <si>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</si>
  <si>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</si>
  <si>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</si>
  <si>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</si>
  <si>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</si>
  <si>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</si>
  <si>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</si>
  <si>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</si>
  <si>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</si>
  <si>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</si>
  <si>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</si>
  <si>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</si>
  <si>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</si>
  <si>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</si>
  <si>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</si>
  <si>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</si>
  <si>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</si>
  <si>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</si>
  <si>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</si>
  <si>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</si>
  <si>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</si>
  <si>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</si>
  <si>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</si>
  <si>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</si>
  <si>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</si>
  <si>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</si>
  <si>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</si>
  <si>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</si>
  <si>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</si>
  <si>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</si>
  <si>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</si>
  <si>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</si>
  <si>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</si>
  <si>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</si>
  <si>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</si>
  <si>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</si>
  <si>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</si>
  <si>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</si>
  <si>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</si>
  <si>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</si>
  <si>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</si>
  <si>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</si>
  <si>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</si>
  <si>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</si>
  <si>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</si>
  <si>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</si>
  <si>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</si>
  <si>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</si>
  <si>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</si>
  <si>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</si>
  <si>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</si>
  <si>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</si>
  <si>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</si>
  <si>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</si>
  <si>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</si>
  <si>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</si>
  <si>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</si>
  <si>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</si>
  <si>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</si>
  <si>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</si>
  <si>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</si>
  <si>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</si>
  <si>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</si>
  <si>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</si>
  <si>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</si>
  <si>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</si>
  <si>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</si>
  <si>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</si>
  <si>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</si>
  <si>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</si>
  <si>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</si>
  <si>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</si>
  <si>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</si>
  <si>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</si>
  <si>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</si>
  <si>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</si>
  <si>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</si>
  <si>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</si>
  <si>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</si>
  <si>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</si>
  <si>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</si>
  <si>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</si>
  <si>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</si>
  <si>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</si>
  <si>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</si>
  <si>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</si>
  <si>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</si>
  <si>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</si>
  <si>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</si>
  <si>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</si>
  <si>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</si>
  <si>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</si>
  <si>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</si>
  <si>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</si>
  <si>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</si>
  <si>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</si>
  <si>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</si>
  <si>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</si>
  <si>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</si>
  <si>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</si>
  <si>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</si>
  <si>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</si>
  <si>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</si>
  <si>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</si>
  <si>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</si>
  <si>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</si>
  <si>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</si>
  <si>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</si>
  <si>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</si>
  <si>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</si>
  <si>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</si>
  <si>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</si>
  <si>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</si>
  <si>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</si>
  <si>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</si>
  <si>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</si>
  <si>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</si>
  <si>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</si>
  <si>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</si>
  <si>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</si>
  <si>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</si>
  <si>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</si>
  <si>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</si>
  <si>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</si>
  <si>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</si>
  <si>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</si>
  <si>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</si>
  <si>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</si>
  <si>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</si>
  <si>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</si>
  <si>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</si>
  <si>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</si>
  <si>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</si>
  <si>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</si>
  <si>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</si>
  <si>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</si>
  <si>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</si>
  <si>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</si>
  <si>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</si>
  <si>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</si>
  <si>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</si>
  <si>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</si>
  <si>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</si>
  <si>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</si>
  <si>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</si>
  <si>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</si>
  <si>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</si>
  <si>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</si>
  <si>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</si>
  <si>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</si>
  <si>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</si>
  <si>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</si>
  <si>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</si>
  <si>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</si>
  <si>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</si>
  <si>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</si>
  <si>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</si>
  <si>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</si>
  <si>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</si>
  <si>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</si>
  <si>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</si>
  <si>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</si>
  <si>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</si>
  <si>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</si>
  <si>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</si>
  <si>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</si>
  <si>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</si>
  <si>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</si>
  <si>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</si>
  <si>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</si>
  <si>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</si>
  <si>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</si>
  <si>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</si>
  <si>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</si>
  <si>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</si>
  <si>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</si>
  <si>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</si>
  <si>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</si>
  <si>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</si>
  <si>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</si>
  <si>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</si>
  <si>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</si>
  <si>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</si>
  <si>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</si>
  <si>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</si>
  <si>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</si>
  <si>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</si>
  <si>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</si>
  <si>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</si>
  <si>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</si>
  <si>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</si>
  <si>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</si>
  <si>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</si>
  <si>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</si>
  <si>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</si>
  <si>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</si>
  <si>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</si>
  <si>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</si>
  <si>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</si>
  <si>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</si>
  <si>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</si>
  <si>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</si>
  <si>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</si>
  <si>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</si>
  <si>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</si>
  <si>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</si>
  <si>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</si>
  <si>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</si>
  <si>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</si>
  <si>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</si>
  <si>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</si>
  <si>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</si>
  <si>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</si>
  <si>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</si>
  <si>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</si>
  <si>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</si>
  <si>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</si>
  <si>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</si>
  <si>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</si>
  <si>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</si>
  <si>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</si>
  <si>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</si>
  <si>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</si>
  <si>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</si>
  <si>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</si>
  <si>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</si>
  <si>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</si>
  <si>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</si>
  <si>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</si>
  <si>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</si>
  <si>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</si>
  <si>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</si>
  <si>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</si>
  <si>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</si>
  <si>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</si>
  <si>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</si>
  <si>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</si>
  <si>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</si>
  <si>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</si>
  <si>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</si>
  <si>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</si>
  <si>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</si>
  <si>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</si>
  <si>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</si>
  <si>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</si>
  <si>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</si>
  <si>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</si>
  <si>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</si>
  <si>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</si>
  <si>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</si>
  <si>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</si>
  <si>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</si>
  <si>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</si>
  <si>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</si>
  <si>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</si>
  <si>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</si>
  <si>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</si>
  <si>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</si>
  <si>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</si>
  <si>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</si>
  <si>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</si>
  <si>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</si>
  <si>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</si>
  <si>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</si>
  <si>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</si>
  <si>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</si>
  <si>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</si>
  <si>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</si>
  <si>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</si>
  <si>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</si>
  <si>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</si>
  <si>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</si>
  <si>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</si>
  <si>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</si>
  <si>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</si>
  <si>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</si>
  <si>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</si>
  <si>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</si>
  <si>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</si>
  <si>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</si>
  <si>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</si>
  <si>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</si>
  <si>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</si>
  <si>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</si>
  <si>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</si>
  <si>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</si>
  <si>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</si>
  <si>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</si>
  <si>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</si>
  <si>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</si>
  <si>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</si>
  <si>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</si>
  <si>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</si>
  <si>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</si>
  <si>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</si>
  <si>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</si>
  <si>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</si>
  <si>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</si>
  <si>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</si>
  <si>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</si>
  <si>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</si>
  <si>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</si>
  <si>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</si>
  <si>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</si>
  <si>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</si>
  <si>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</si>
  <si>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</si>
  <si>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</si>
  <si>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</si>
  <si>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</si>
  <si>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</si>
  <si>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</si>
  <si>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</si>
  <si>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</si>
  <si>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</si>
  <si>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</si>
  <si>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</si>
  <si>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</si>
  <si>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</si>
  <si>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</si>
  <si>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</si>
  <si>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</si>
  <si>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</si>
  <si>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</si>
  <si>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</si>
  <si>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</si>
  <si>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</si>
  <si>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</si>
  <si>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</si>
  <si>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</si>
  <si>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</si>
  <si>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</si>
  <si>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</si>
  <si>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</si>
  <si>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</si>
  <si>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</si>
  <si>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</si>
  <si>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</si>
  <si>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</si>
  <si>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</si>
  <si>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</si>
  <si>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</si>
  <si>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</si>
  <si>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</si>
  <si>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</si>
  <si>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</si>
  <si>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</si>
  <si>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</si>
  <si>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</si>
  <si>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</si>
  <si>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</si>
  <si>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</si>
  <si>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</si>
  <si>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</si>
  <si>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</si>
  <si>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</si>
  <si>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</si>
  <si>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</si>
  <si>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</si>
  <si>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</si>
  <si>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</si>
  <si>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</si>
  <si>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</si>
  <si>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</si>
  <si>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</si>
  <si>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</si>
  <si>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</si>
  <si>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</si>
  <si>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</si>
  <si>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</si>
  <si>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</si>
  <si>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</si>
  <si>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</si>
  <si>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</si>
  <si>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</si>
  <si>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</si>
  <si>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</si>
  <si>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</si>
  <si>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</si>
  <si>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</si>
  <si>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</si>
  <si>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</si>
  <si>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</si>
  <si>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</si>
  <si>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</si>
  <si>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</si>
  <si>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</si>
  <si>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</si>
  <si>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</si>
  <si>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</si>
  <si>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</si>
  <si>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</si>
  <si>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</si>
  <si>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</si>
  <si>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</si>
  <si>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</si>
  <si>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</si>
  <si>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</si>
  <si>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</si>
  <si>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</si>
  <si>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</si>
  <si>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</si>
  <si>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</si>
  <si>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</si>
  <si>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</si>
  <si>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</si>
  <si>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</si>
  <si>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</si>
  <si>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</si>
  <si>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</si>
  <si>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</si>
  <si>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</si>
  <si>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</si>
  <si>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</si>
  <si>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</si>
  <si>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</si>
  <si>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</si>
  <si>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</si>
  <si>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</si>
  <si>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</si>
  <si>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</si>
  <si>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</si>
  <si>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</si>
  <si>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</si>
  <si>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</si>
  <si>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</si>
  <si>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</si>
  <si>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</si>
  <si>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</si>
  <si>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</si>
  <si>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</si>
  <si>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</si>
  <si>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</si>
  <si>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</si>
  <si>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</si>
  <si>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</si>
  <si>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</si>
  <si>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</si>
  <si>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</si>
  <si>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</si>
  <si>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</si>
  <si>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</si>
  <si>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</si>
  <si>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</si>
  <si>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</si>
  <si>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</si>
  <si>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</si>
  <si>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</si>
  <si>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</si>
  <si>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</si>
  <si>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</si>
  <si>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</si>
  <si>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</si>
  <si>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</si>
  <si>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</si>
  <si>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</si>
  <si>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</si>
  <si>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</si>
  <si>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</si>
  <si>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</si>
  <si>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</si>
  <si>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</si>
  <si>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</si>
  <si>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</si>
  <si>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</si>
  <si>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</si>
  <si>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</si>
  <si>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</si>
  <si>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</si>
  <si>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</si>
  <si>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</si>
  <si>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</si>
  <si>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</si>
  <si>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</si>
  <si>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</si>
  <si>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</si>
  <si>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</si>
  <si>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</si>
  <si>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</si>
  <si>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</si>
  <si>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</si>
  <si>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</si>
  <si>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</si>
  <si>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</si>
  <si>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</si>
  <si>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</si>
  <si>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</si>
  <si>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</si>
  <si>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</si>
  <si>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</si>
  <si>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</si>
  <si>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</si>
  <si>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</si>
  <si>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</si>
  <si>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</si>
  <si>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</si>
  <si>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</si>
  <si>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</si>
  <si>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</si>
  <si>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</si>
  <si>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</si>
  <si>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</si>
  <si>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</si>
  <si>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</si>
  <si>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</si>
  <si>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</si>
  <si>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</si>
  <si>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</si>
  <si>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</si>
  <si>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</si>
  <si>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</si>
  <si>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</si>
  <si>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</si>
  <si>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</si>
  <si>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</si>
  <si>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</si>
  <si>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</si>
  <si>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</si>
  <si>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</si>
  <si>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</si>
  <si>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</si>
  <si>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</si>
  <si>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</si>
  <si>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</si>
  <si>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</si>
  <si>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</si>
  <si>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</si>
  <si>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</si>
  <si>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</si>
  <si>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</si>
  <si>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</si>
  <si>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</si>
  <si>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</si>
  <si>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</si>
  <si>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</si>
  <si>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</si>
  <si>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</si>
  <si>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</si>
  <si>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</si>
  <si>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</si>
  <si>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</si>
  <si>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</si>
  <si>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</si>
  <si>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</si>
  <si>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</si>
  <si>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</si>
  <si>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</si>
  <si>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</si>
  <si>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</si>
  <si>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</si>
  <si>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</si>
  <si>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</si>
  <si>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</si>
  <si>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</si>
  <si>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</si>
  <si>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</si>
  <si>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</si>
  <si>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</si>
  <si>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</si>
  <si>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</si>
  <si>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</si>
  <si>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</si>
  <si>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</si>
  <si>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</si>
  <si>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</si>
  <si>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</si>
  <si>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</si>
  <si>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</si>
  <si>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</si>
  <si>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</si>
  <si>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</si>
  <si>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</si>
  <si>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</si>
  <si>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</si>
  <si>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</si>
  <si>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</si>
  <si>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</si>
  <si>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</si>
  <si>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</si>
  <si>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</si>
  <si>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</si>
  <si>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</si>
  <si>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</si>
  <si>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</si>
  <si>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</si>
  <si>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</si>
  <si>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</si>
  <si>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</si>
  <si>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</si>
  <si>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</si>
  <si>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</si>
  <si>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</si>
  <si>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</si>
  <si>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</si>
  <si>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</si>
  <si>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</si>
  <si>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</si>
  <si>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</si>
  <si>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</si>
  <si>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</si>
  <si>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</si>
  <si>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</si>
  <si>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</si>
  <si>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</si>
  <si>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</si>
  <si>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</si>
  <si>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</si>
  <si>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</si>
  <si>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</si>
  <si>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</si>
  <si>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</si>
  <si>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</si>
  <si>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</si>
  <si>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</si>
  <si>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</si>
  <si>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</si>
  <si>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</si>
  <si>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</si>
  <si>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</si>
  <si>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</si>
  <si>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</si>
  <si>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</si>
  <si>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</si>
  <si>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</si>
  <si>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</si>
  <si>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</si>
  <si>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</si>
  <si>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</si>
  <si>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</si>
  <si>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</si>
  <si>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</si>
  <si>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</si>
  <si>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</si>
  <si>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</si>
  <si>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</si>
  <si>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</si>
  <si>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</si>
  <si>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</si>
  <si>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</si>
  <si>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</si>
  <si>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</si>
  <si>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</si>
  <si>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</si>
  <si>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</si>
  <si>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</si>
  <si>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</si>
  <si>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</si>
  <si>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</si>
  <si>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</si>
  <si>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</si>
  <si>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</si>
  <si>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</si>
  <si>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</si>
  <si>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</si>
  <si>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</si>
  <si>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</si>
  <si>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</si>
  <si>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</si>
  <si>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</si>
  <si>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</si>
  <si>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</si>
  <si>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</si>
  <si>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</si>
  <si>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</si>
  <si>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</si>
  <si>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</si>
  <si>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</si>
  <si>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</si>
  <si>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</si>
  <si>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</si>
  <si>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</si>
  <si>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</si>
  <si>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</si>
  <si>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</si>
  <si>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</si>
  <si>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</si>
  <si>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</si>
  <si>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</si>
  <si>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</si>
  <si>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</si>
  <si>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</si>
  <si>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</si>
  <si>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</si>
  <si>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</si>
  <si>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</si>
  <si>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</si>
  <si>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</si>
  <si>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</si>
  <si>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</si>
  <si>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</si>
  <si>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</si>
  <si>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</si>
  <si>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</si>
  <si>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</si>
  <si>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</si>
  <si>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</si>
  <si>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</si>
  <si>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</si>
  <si>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</si>
  <si>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</si>
  <si>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</si>
  <si>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</si>
  <si>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</si>
  <si>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</si>
  <si>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</si>
  <si>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</si>
  <si>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</si>
  <si>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</si>
  <si>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</si>
  <si>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</si>
  <si>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</si>
  <si>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</si>
  <si>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</si>
  <si>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</si>
  <si>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</si>
  <si>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</si>
  <si>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</si>
  <si>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</si>
  <si>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</si>
  <si>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</si>
  <si>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</si>
  <si>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</si>
  <si>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</si>
  <si>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</si>
  <si>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</si>
  <si>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</si>
  <si>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</si>
  <si>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</si>
  <si>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</si>
  <si>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</si>
  <si>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</si>
  <si>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</si>
  <si>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</si>
  <si>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</si>
  <si>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</si>
  <si>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</si>
  <si>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</si>
  <si>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</si>
  <si>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</si>
  <si>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</si>
  <si>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</si>
  <si>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</si>
  <si>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</si>
  <si>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</si>
  <si>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</si>
  <si>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</si>
  <si>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</si>
  <si>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</si>
  <si>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</si>
  <si>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</si>
  <si>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</si>
  <si>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</si>
  <si>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</si>
  <si>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</si>
  <si>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</si>
  <si>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</si>
  <si>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</si>
  <si>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</si>
  <si>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</si>
  <si>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</si>
  <si>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</si>
  <si>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</si>
  <si>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</si>
  <si>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</si>
  <si>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</si>
  <si>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</si>
  <si>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</si>
  <si>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</si>
  <si>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</si>
  <si>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</si>
  <si>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</si>
  <si>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</si>
  <si>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</si>
  <si>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</si>
  <si>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</si>
  <si>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</si>
  <si>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</si>
  <si>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</si>
  <si>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</si>
  <si>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</si>
  <si>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</si>
  <si>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</si>
  <si>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</si>
  <si>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</si>
  <si>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</si>
  <si>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</si>
  <si>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</si>
  <si>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</si>
  <si>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</si>
  <si>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</si>
  <si>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</si>
  <si>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</si>
  <si>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</si>
  <si>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</si>
  <si>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</si>
  <si>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</si>
  <si>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</si>
  <si>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</si>
  <si>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</si>
  <si>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</si>
  <si>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</si>
  <si>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</si>
  <si>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</si>
  <si>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</si>
  <si>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</si>
  <si>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</si>
  <si>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</si>
  <si>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</si>
  <si>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</si>
  <si>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</si>
  <si>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</si>
  <si>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</si>
  <si>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</si>
  <si>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</si>
  <si>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</si>
  <si>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</si>
  <si>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</si>
  <si>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</si>
  <si>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</si>
  <si>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</si>
  <si>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</si>
  <si>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</si>
  <si>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</si>
  <si>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</si>
  <si>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</si>
  <si>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</si>
  <si>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</si>
  <si>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</si>
  <si>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</si>
  <si>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</si>
  <si>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</si>
  <si>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</si>
  <si>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</si>
  <si>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</si>
  <si>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</si>
  <si>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</si>
  <si>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</si>
  <si>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</si>
  <si>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</si>
  <si>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</si>
  <si>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</si>
  <si>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</si>
  <si>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</si>
  <si>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</si>
  <si>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</si>
  <si>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</si>
  <si>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</si>
  <si>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</si>
  <si>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</si>
  <si>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</si>
  <si>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</si>
  <si>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</si>
  <si>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</si>
  <si>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</si>
  <si>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</si>
  <si>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</si>
  <si>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</si>
  <si>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</si>
  <si>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</si>
  <si>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</si>
  <si>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</si>
  <si>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</si>
  <si>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</si>
  <si>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</si>
  <si>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</si>
  <si>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</si>
  <si>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</si>
  <si>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</si>
  <si>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</si>
  <si>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</si>
  <si>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</si>
  <si>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</si>
  <si>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</si>
  <si>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</si>
  <si>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</si>
  <si>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</si>
  <si>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</si>
  <si>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</si>
  <si>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</si>
  <si>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</si>
  <si>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</si>
  <si>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</si>
  <si>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</si>
  <si>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</si>
  <si>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</si>
  <si>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</si>
  <si>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</si>
  <si>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</si>
  <si>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</si>
  <si>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</si>
  <si>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</si>
  <si>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</si>
  <si>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</si>
  <si>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</si>
  <si>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</si>
  <si>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</si>
  <si>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</si>
  <si>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</si>
  <si>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</si>
  <si>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</si>
  <si>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</si>
  <si>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</si>
  <si>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</si>
  <si>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</si>
  <si>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</si>
  <si>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</si>
  <si>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</si>
  <si>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</si>
  <si>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</si>
  <si>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</si>
  <si>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</si>
  <si>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</si>
  <si>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</si>
  <si>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</si>
  <si>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</si>
  <si>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</si>
  <si>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</si>
  <si>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</si>
  <si>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</si>
  <si>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</si>
  <si>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</si>
  <si>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</si>
  <si>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</si>
  <si>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</si>
  <si>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</si>
  <si>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</si>
  <si>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</si>
  <si>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</si>
  <si>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</si>
  <si>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</si>
  <si>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</si>
  <si>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</si>
  <si>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</si>
  <si>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</si>
  <si>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</si>
  <si>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</si>
  <si>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</si>
  <si>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</si>
  <si>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</si>
  <si>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</si>
  <si>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</si>
  <si>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</si>
  <si>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</si>
  <si>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</si>
  <si>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</si>
  <si>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</si>
  <si>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</si>
  <si>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</si>
  <si>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</si>
  <si>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</si>
  <si>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</si>
  <si>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</si>
  <si>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</si>
  <si>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</si>
  <si>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</si>
  <si>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</si>
  <si>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</si>
  <si>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</si>
  <si>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</si>
  <si>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</si>
  <si>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</si>
  <si>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</si>
  <si>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</si>
  <si>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</si>
  <si>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</si>
  <si>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</si>
  <si>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</si>
  <si>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</si>
  <si>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</si>
  <si>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</si>
  <si>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</si>
  <si>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</si>
  <si>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</si>
  <si>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</si>
  <si>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</si>
  <si>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</si>
  <si>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</si>
  <si>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</si>
  <si>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</si>
  <si>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</si>
  <si>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</si>
  <si>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</si>
  <si>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</si>
  <si>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</si>
  <si>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</si>
  <si>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</si>
  <si>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</si>
  <si>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</si>
  <si>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</si>
  <si>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</si>
  <si>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</si>
  <si>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</si>
  <si>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</si>
  <si>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</si>
  <si>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</si>
  <si>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</si>
  <si>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</si>
  <si>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</si>
  <si>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</si>
  <si>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</si>
  <si>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</si>
  <si>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</si>
  <si>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</si>
  <si>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</si>
  <si>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</si>
  <si>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</si>
  <si>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</si>
  <si>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</si>
  <si>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</si>
  <si>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</si>
  <si>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</si>
  <si>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</si>
  <si>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</si>
  <si>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</si>
  <si>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</si>
  <si>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</si>
  <si>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</si>
  <si>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</si>
  <si>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</si>
  <si>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</si>
  <si>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</si>
  <si>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</si>
  <si>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</si>
  <si>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</si>
  <si>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</si>
  <si>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</si>
  <si>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</si>
  <si>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</si>
  <si>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</si>
  <si>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</si>
  <si>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</si>
  <si>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</si>
  <si>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</si>
  <si>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</si>
  <si>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</si>
  <si>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</si>
  <si>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</si>
  <si>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</si>
  <si>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</si>
  <si>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</si>
  <si>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</si>
  <si>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</si>
  <si>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</si>
  <si>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</si>
  <si>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</si>
  <si>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</si>
  <si>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</si>
  <si>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</si>
  <si>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</si>
  <si>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</si>
  <si>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</si>
  <si>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</si>
  <si>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</si>
  <si>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</si>
  <si>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</si>
  <si>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</si>
  <si>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</si>
  <si>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</si>
  <si>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</si>
  <si>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</si>
  <si>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</si>
  <si>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</si>
  <si>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</si>
  <si>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</si>
  <si>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</si>
  <si>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</si>
  <si>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</si>
  <si>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</si>
  <si>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</si>
  <si>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</si>
  <si>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</si>
  <si>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</si>
  <si>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</si>
  <si>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</si>
  <si>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</si>
  <si>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</si>
  <si>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</si>
  <si>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</si>
  <si>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</si>
  <si>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</si>
  <si>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</si>
  <si>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</si>
  <si>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</si>
  <si>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</si>
  <si>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</si>
  <si>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</si>
  <si>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</si>
  <si>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</si>
  <si>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</si>
  <si>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</si>
  <si>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</si>
  <si>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</si>
  <si>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</si>
  <si>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</si>
  <si>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</si>
  <si>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</si>
  <si>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</si>
  <si>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</si>
  <si>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</si>
  <si>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</si>
  <si>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</si>
  <si>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</si>
  <si>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</si>
  <si>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</si>
  <si>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</si>
  <si>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</si>
  <si>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</si>
  <si>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</si>
  <si>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</si>
  <si>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</si>
  <si>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</si>
  <si>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</si>
  <si>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</si>
  <si>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</si>
  <si>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</si>
  <si>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</si>
  <si>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</si>
  <si>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</si>
  <si>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</si>
  <si>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</si>
  <si>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</si>
  <si>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</si>
  <si>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</si>
  <si>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</si>
  <si>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</si>
  <si>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</si>
  <si>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</si>
  <si>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</si>
  <si>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</si>
  <si>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</si>
  <si>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</si>
  <si>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</si>
  <si>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</si>
  <si>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</si>
  <si>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</si>
  <si>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</si>
  <si>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</si>
  <si>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</si>
  <si>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</si>
  <si>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</si>
  <si>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</si>
  <si>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</si>
  <si>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</si>
  <si>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</si>
  <si>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</si>
  <si>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</si>
  <si>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</si>
  <si>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</si>
  <si>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</si>
  <si>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</si>
  <si>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</si>
  <si>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</si>
  <si>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</si>
  <si>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</si>
  <si>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</si>
  <si>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</si>
  <si>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</si>
  <si>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</si>
  <si>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</si>
  <si>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</si>
  <si>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</si>
  <si>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</si>
  <si>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</si>
  <si>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</si>
  <si>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</si>
  <si>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</si>
  <si>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</si>
  <si>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</si>
  <si>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</si>
  <si>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</si>
  <si>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</si>
  <si>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</si>
  <si>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</si>
  <si>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</si>
  <si>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</si>
  <si>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</si>
  <si>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</si>
  <si>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</si>
  <si>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</si>
  <si>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</si>
  <si>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</si>
  <si>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</si>
  <si>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</si>
  <si>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</si>
  <si>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</si>
  <si>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</si>
  <si>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</si>
  <si>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</si>
  <si>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</si>
  <si>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</si>
  <si>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</si>
  <si>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</si>
  <si>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</si>
  <si>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</si>
  <si>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</si>
  <si>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</si>
  <si>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</si>
  <si>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</si>
  <si>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</si>
  <si>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</si>
  <si>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</si>
  <si>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</si>
  <si>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</si>
  <si>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</si>
  <si>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</si>
  <si>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</si>
  <si>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</si>
  <si>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</si>
  <si>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</si>
  <si>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</si>
  <si>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</si>
  <si>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</si>
  <si>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</si>
  <si>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</si>
  <si>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</si>
  <si>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</si>
  <si>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</si>
  <si>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</si>
  <si>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</si>
  <si>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</si>
  <si>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</si>
  <si>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</si>
  <si>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</si>
  <si>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</si>
  <si>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</si>
  <si>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</si>
  <si>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</si>
  <si>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</si>
  <si>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</si>
  <si>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</si>
  <si>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</si>
  <si>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</si>
  <si>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</si>
  <si>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</si>
  <si>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</si>
  <si>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</si>
  <si>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</si>
  <si>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</si>
  <si>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</si>
  <si>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</si>
  <si>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</si>
  <si>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</si>
  <si>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</si>
  <si>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</si>
  <si>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</si>
  <si>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</si>
  <si>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</si>
  <si>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</si>
  <si>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</si>
  <si>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</si>
  <si>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</si>
  <si>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</si>
  <si>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</si>
  <si>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</si>
  <si>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</si>
  <si>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</si>
  <si>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</si>
  <si>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</si>
  <si>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</si>
  <si>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</si>
  <si>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</si>
  <si>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</si>
  <si>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</si>
  <si>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</si>
  <si>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</si>
  <si>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</si>
  <si>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</si>
  <si>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</si>
  <si>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</si>
  <si>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</si>
  <si>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</si>
  <si>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</si>
  <si>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</si>
  <si>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</si>
  <si>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</si>
  <si>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</si>
  <si>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</si>
  <si>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</si>
  <si>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</si>
  <si>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</si>
  <si>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</si>
  <si>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</si>
  <si>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</si>
  <si>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</si>
  <si>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</si>
  <si>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</si>
  <si>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</si>
  <si>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</si>
  <si>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</si>
  <si>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</si>
  <si>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</si>
  <si>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</si>
  <si>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</si>
  <si>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</si>
  <si>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</si>
  <si>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</si>
  <si>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</si>
  <si>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</si>
  <si>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</si>
  <si>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</si>
  <si>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</si>
  <si>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</si>
  <si>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</si>
  <si>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</si>
  <si>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</si>
  <si>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</si>
  <si>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</si>
  <si>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</si>
  <si>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</si>
  <si>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</si>
  <si>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</si>
  <si>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</si>
  <si>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</si>
  <si>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</si>
  <si>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</si>
  <si>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</si>
  <si>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</si>
  <si>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</si>
  <si>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</si>
  <si>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</si>
  <si>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</si>
  <si>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</si>
  <si>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</si>
  <si>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</si>
  <si>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</si>
  <si>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</si>
  <si>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</si>
  <si>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</si>
  <si>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</si>
  <si>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</si>
  <si>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</si>
  <si>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</si>
  <si>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</si>
  <si>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</si>
  <si>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</si>
  <si>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</si>
  <si>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</si>
  <si>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</si>
  <si>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</si>
  <si>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</si>
  <si>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</si>
  <si>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</si>
  <si>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</si>
  <si>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</si>
  <si>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</si>
  <si>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</si>
  <si>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</si>
  <si>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</si>
  <si>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</si>
  <si>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</si>
  <si>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</si>
  <si>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</si>
  <si>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</si>
  <si>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</si>
  <si>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</si>
  <si>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</si>
  <si>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</si>
  <si>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</si>
  <si>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</si>
  <si>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</si>
  <si>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</si>
  <si>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</si>
  <si>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</si>
  <si>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</si>
  <si>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</si>
  <si>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</si>
  <si>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</si>
  <si>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</si>
  <si>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</si>
  <si>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</si>
  <si>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</si>
  <si>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</si>
  <si>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</si>
  <si>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</si>
  <si>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</si>
  <si>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</si>
  <si>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</si>
  <si>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</si>
  <si>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</si>
  <si>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</si>
  <si>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</si>
  <si>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</si>
  <si>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</si>
  <si>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</si>
  <si>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</si>
  <si>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</si>
  <si>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</si>
  <si>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</si>
  <si>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</si>
  <si>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</si>
  <si>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</si>
  <si>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</si>
  <si>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</si>
  <si>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</si>
  <si>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</si>
  <si>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</si>
  <si>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</si>
  <si>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</si>
  <si>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</si>
  <si>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</si>
  <si>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</si>
  <si>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</si>
  <si>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</si>
  <si>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</si>
  <si>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</si>
  <si>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</si>
  <si>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</si>
  <si>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</si>
  <si>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</si>
  <si>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</si>
  <si>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</si>
  <si>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</si>
  <si>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</si>
  <si>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</si>
  <si>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</si>
  <si>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</si>
  <si>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</si>
  <si>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</si>
  <si>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</si>
  <si>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</si>
  <si>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</si>
  <si>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</si>
  <si>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</si>
  <si>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</si>
  <si>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</si>
  <si>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</si>
  <si>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</si>
  <si>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</si>
  <si>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</si>
  <si>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</si>
  <si>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</si>
  <si>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</si>
  <si>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</si>
  <si>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</si>
  <si>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</si>
  <si>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</si>
  <si>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</si>
  <si>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</si>
  <si>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</si>
  <si>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</si>
  <si>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</si>
  <si>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</si>
  <si>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</si>
  <si>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</si>
  <si>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</si>
  <si>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</si>
  <si>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</si>
  <si>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</si>
  <si>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</si>
  <si>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</si>
  <si>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</si>
  <si>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</si>
  <si>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</si>
  <si>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</si>
  <si>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</si>
  <si>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</si>
  <si>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</si>
  <si>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</si>
  <si>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</si>
  <si>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</si>
  <si>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</si>
  <si>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</si>
  <si>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</si>
  <si>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</si>
  <si>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</si>
  <si>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</si>
  <si>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</si>
  <si>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</si>
  <si>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</si>
  <si>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</si>
  <si>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</si>
  <si>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</si>
  <si>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</si>
  <si>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</si>
  <si>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</si>
  <si>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</si>
  <si>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</si>
  <si>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</si>
  <si>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</si>
  <si>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</si>
  <si>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</si>
  <si>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</si>
  <si>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</si>
  <si>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</si>
  <si>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</si>
  <si>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</si>
  <si>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</si>
  <si>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</si>
  <si>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</si>
  <si>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</si>
  <si>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</si>
  <si>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</si>
  <si>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</si>
  <si>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</si>
  <si>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</si>
  <si>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</si>
  <si>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</si>
  <si>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</si>
  <si>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</si>
  <si>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</si>
  <si>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</si>
  <si>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</si>
  <si>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</si>
  <si>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</si>
  <si>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</si>
  <si>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</si>
  <si>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</si>
  <si>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</si>
  <si>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</si>
  <si>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</si>
  <si>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</si>
  <si>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</si>
  <si>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</si>
  <si>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</si>
  <si>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</si>
  <si>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</si>
  <si>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</si>
  <si>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</si>
  <si>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</si>
  <si>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</si>
  <si>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</si>
  <si>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</si>
  <si>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</si>
  <si>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</si>
  <si>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</si>
  <si>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</si>
  <si>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</si>
  <si>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</si>
  <si>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</si>
  <si>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</si>
  <si>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</si>
  <si>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</si>
  <si>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</si>
  <si>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</si>
  <si>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</si>
  <si>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</si>
  <si>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</si>
  <si>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</si>
  <si>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</si>
  <si>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</si>
  <si>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</si>
  <si>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</si>
  <si>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</si>
  <si>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</si>
  <si>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</si>
  <si>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</si>
  <si>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</si>
  <si>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</si>
  <si>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</si>
  <si>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</si>
  <si>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</si>
  <si>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</si>
  <si>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</si>
  <si>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</si>
  <si>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</si>
  <si>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</si>
  <si>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</si>
  <si>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</si>
  <si>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</si>
  <si>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</si>
  <si>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</si>
  <si>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</si>
  <si>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</si>
  <si>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</si>
  <si>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</si>
  <si>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</si>
  <si>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</si>
  <si>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</si>
  <si>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</si>
  <si>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</si>
  <si>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</si>
  <si>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</si>
  <si>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</si>
  <si>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</si>
  <si>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</si>
  <si>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</si>
  <si>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</si>
  <si>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</si>
  <si>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</si>
  <si>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</si>
  <si>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</si>
  <si>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</si>
  <si>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</si>
  <si>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</si>
  <si>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</si>
  <si>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</si>
  <si>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</si>
  <si>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</si>
  <si>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</si>
  <si>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</si>
  <si>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</si>
  <si>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</si>
  <si>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</si>
  <si>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</si>
  <si>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</si>
  <si>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</si>
  <si>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</si>
  <si>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</si>
  <si>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</si>
  <si>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</si>
  <si>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</si>
  <si>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</si>
  <si>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</si>
  <si>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</si>
  <si>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</si>
  <si>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</si>
  <si>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</si>
  <si>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</si>
  <si>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</si>
  <si>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</si>
  <si>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</si>
  <si>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</si>
  <si>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</si>
  <si>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</si>
  <si>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</si>
  <si>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</si>
  <si>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</si>
  <si>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</si>
  <si>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</si>
  <si>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</si>
  <si>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</si>
  <si>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</si>
  <si>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</si>
  <si>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</si>
  <si>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</si>
  <si>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</si>
  <si>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</si>
  <si>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</si>
  <si>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</si>
  <si>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</si>
  <si>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</si>
  <si>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</si>
  <si>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</si>
  <si>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</si>
  <si>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</si>
  <si>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</si>
  <si>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</si>
  <si>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</si>
  <si>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</si>
  <si>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</si>
  <si>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</si>
  <si>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</si>
  <si>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</si>
  <si>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</si>
  <si>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</si>
  <si>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</si>
  <si>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</si>
  <si>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</si>
  <si>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</si>
  <si>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</si>
  <si>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</si>
  <si>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</si>
  <si>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</si>
  <si>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</si>
  <si>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</si>
  <si>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</si>
  <si>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</si>
  <si>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</si>
  <si>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</si>
  <si>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</si>
  <si>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</si>
  <si>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</si>
  <si>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</si>
  <si>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</si>
  <si>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</si>
  <si>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</si>
  <si>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</si>
  <si>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</si>
  <si>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</si>
  <si>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</si>
  <si>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</si>
  <si>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</si>
  <si>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</si>
  <si>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</si>
  <si>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</si>
  <si>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</si>
  <si>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</si>
  <si>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</si>
  <si>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</si>
  <si>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</si>
  <si>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</si>
  <si>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</si>
  <si>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</si>
  <si>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</si>
  <si>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</si>
  <si>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</si>
  <si>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</si>
  <si>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</si>
  <si>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</si>
  <si>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</si>
  <si>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</si>
  <si>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</si>
  <si>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</si>
  <si>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</si>
  <si>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</si>
  <si>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</si>
  <si>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</si>
  <si>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</si>
  <si>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</si>
  <si>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</si>
  <si>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</si>
  <si>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</si>
  <si>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</si>
  <si>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</si>
  <si>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</si>
  <si>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</si>
  <si>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</si>
  <si>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</si>
  <si>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</si>
  <si>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</si>
  <si>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</si>
  <si>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</si>
  <si>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</si>
  <si>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</si>
  <si>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</si>
  <si>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</si>
  <si>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</si>
  <si>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</si>
  <si>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</si>
  <si>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</si>
  <si>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</si>
  <si>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</si>
  <si>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</si>
  <si>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</si>
  <si>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</si>
  <si>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</si>
  <si>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</si>
  <si>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</si>
  <si>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</si>
  <si>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</si>
  <si>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</si>
  <si>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</si>
  <si>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</si>
  <si>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</si>
  <si>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</si>
  <si>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</si>
  <si>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</si>
  <si>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</si>
  <si>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</si>
  <si>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</si>
  <si>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</si>
  <si>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</si>
  <si>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</si>
  <si>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</si>
  <si>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</si>
  <si>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</si>
  <si>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</si>
  <si>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</si>
  <si>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</si>
  <si>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</si>
  <si>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</si>
  <si>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</si>
  <si>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</si>
  <si>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</si>
  <si>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</si>
  <si>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</si>
  <si>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</si>
  <si>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</si>
  <si>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</si>
  <si>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</si>
  <si>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</si>
  <si>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</si>
  <si>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</si>
  <si>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</si>
  <si>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</si>
  <si>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</si>
  <si>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</si>
  <si>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</si>
  <si>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</si>
  <si>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</si>
  <si>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</si>
  <si>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</si>
  <si>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</si>
  <si>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</si>
  <si>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</si>
  <si>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</si>
  <si>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</si>
  <si>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</si>
  <si>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</si>
  <si>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</si>
  <si>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</si>
  <si>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</si>
  <si>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</si>
  <si>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</si>
  <si>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</si>
  <si>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</si>
  <si>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</si>
  <si>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</si>
  <si>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</si>
  <si>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</si>
  <si>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</si>
  <si>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</si>
  <si>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</si>
  <si>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</si>
  <si>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</si>
  <si>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</si>
  <si>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</si>
  <si>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</si>
  <si>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</si>
  <si>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</si>
  <si>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</si>
  <si>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</si>
  <si>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</si>
  <si>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</si>
  <si>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</si>
  <si>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</si>
  <si>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</si>
  <si>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</si>
  <si>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</si>
  <si>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</si>
  <si>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</si>
  <si>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</si>
  <si>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</si>
  <si>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</si>
  <si>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</si>
  <si>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</si>
  <si>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</si>
  <si>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</si>
  <si>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</si>
  <si>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</si>
  <si>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</si>
  <si>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</si>
  <si>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</si>
  <si>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</si>
  <si>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</si>
  <si>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</si>
  <si>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</si>
  <si>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</si>
  <si>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</si>
  <si>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</si>
  <si>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</si>
  <si>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</si>
  <si>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</si>
  <si>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</si>
  <si>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</si>
  <si>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</si>
  <si>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</si>
  <si>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</si>
  <si>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</si>
  <si>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</si>
  <si>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</si>
  <si>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</si>
  <si>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</si>
  <si>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</si>
  <si>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</si>
  <si>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</si>
  <si>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</si>
  <si>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</si>
  <si>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</si>
  <si>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</si>
  <si>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</si>
  <si>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</si>
  <si>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</si>
  <si>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</si>
  <si>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</si>
  <si>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</si>
  <si>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</si>
  <si>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</si>
  <si>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</si>
  <si>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</si>
  <si>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</si>
  <si>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</si>
  <si>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</si>
  <si>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</si>
  <si>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</si>
  <si>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</si>
  <si>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</si>
  <si>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</si>
  <si>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</si>
  <si>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</si>
  <si>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</si>
  <si>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</si>
  <si>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</si>
  <si>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</si>
  <si>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</si>
  <si>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</si>
  <si>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</si>
  <si>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</si>
  <si>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</si>
  <si>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</si>
  <si>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</si>
  <si>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</si>
  <si>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</si>
  <si>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</si>
  <si>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</si>
  <si>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</si>
  <si>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</si>
  <si>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</si>
  <si>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</si>
  <si>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</si>
  <si>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</si>
  <si>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</si>
  <si>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</si>
  <si>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</si>
  <si>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</si>
  <si>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</si>
  <si>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</si>
  <si>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</si>
  <si>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</si>
  <si>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</si>
  <si>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</si>
  <si>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</si>
  <si>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</si>
  <si>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</si>
  <si>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</si>
  <si>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</si>
  <si>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</si>
  <si>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</si>
  <si>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</si>
  <si>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</si>
  <si>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</si>
  <si>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</si>
  <si>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</si>
  <si>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</si>
  <si>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</si>
  <si>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</si>
  <si>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</si>
  <si>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</si>
  <si>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</si>
  <si>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</si>
  <si>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</si>
  <si>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</si>
  <si>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</si>
  <si>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</si>
  <si>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</si>
  <si>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</si>
  <si>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</si>
  <si>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</si>
  <si>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</si>
  <si>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</si>
  <si>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</si>
  <si>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</si>
  <si>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</si>
  <si>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</si>
  <si>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</si>
  <si>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</si>
  <si>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</si>
  <si>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</si>
  <si>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</si>
  <si>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</si>
  <si>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</si>
  <si>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</si>
  <si>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</si>
  <si>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</si>
  <si>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</si>
  <si>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</si>
  <si>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</si>
  <si>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</si>
  <si>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</si>
  <si>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</si>
  <si>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</si>
  <si>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</si>
  <si>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</si>
  <si>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</si>
  <si>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</si>
  <si>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</si>
  <si>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</si>
  <si>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</si>
  <si>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</si>
  <si>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</si>
  <si>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</si>
  <si>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</si>
  <si>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</si>
  <si>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</si>
  <si>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</si>
  <si>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</si>
  <si>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</si>
  <si>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</si>
  <si>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</si>
  <si>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</si>
  <si>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</si>
  <si>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</si>
  <si>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</si>
  <si>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</si>
  <si>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</si>
  <si>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</si>
  <si>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</si>
  <si>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</si>
  <si>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</si>
  <si>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</si>
  <si>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</si>
  <si>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</si>
  <si>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</si>
  <si>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</si>
  <si>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</si>
  <si>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</si>
  <si>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</si>
  <si>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</si>
  <si>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</si>
  <si>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</si>
  <si>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</si>
  <si>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</si>
  <si>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</si>
  <si>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</si>
  <si>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</si>
  <si>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</si>
  <si>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</si>
  <si>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</si>
  <si>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</si>
  <si>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</si>
  <si>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</si>
  <si>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</si>
  <si>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</si>
  <si>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</si>
  <si>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</si>
  <si>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</si>
  <si>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</si>
  <si>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</si>
  <si>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</si>
  <si>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</si>
  <si>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</si>
  <si>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</si>
  <si>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</si>
  <si>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</si>
  <si>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</si>
  <si>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</si>
  <si>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</si>
  <si>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</si>
  <si>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</si>
  <si>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</si>
  <si>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</si>
  <si>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</si>
  <si>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</si>
  <si>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</si>
  <si>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</si>
  <si>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</si>
  <si>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</si>
  <si>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</si>
  <si>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</si>
  <si>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</si>
  <si>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</si>
  <si>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</si>
  <si>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</si>
  <si>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</si>
  <si>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</si>
  <si>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</si>
  <si>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</si>
  <si>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</si>
  <si>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</si>
  <si>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</si>
  <si>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</si>
  <si>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</si>
  <si>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</si>
  <si>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</si>
  <si>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</si>
  <si>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</si>
  <si>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</si>
  <si>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</si>
  <si>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</si>
  <si>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</si>
  <si>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</si>
  <si>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</si>
  <si>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</si>
  <si>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</si>
  <si>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</si>
  <si>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</si>
  <si>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</si>
  <si>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</si>
  <si>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</si>
  <si>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</si>
  <si>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</si>
  <si>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</si>
  <si>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</si>
  <si>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</si>
  <si>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</si>
  <si>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</si>
  <si>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</si>
  <si>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</si>
  <si>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</si>
  <si>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</si>
  <si>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</si>
  <si>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</si>
  <si>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</si>
  <si>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</si>
  <si>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</si>
  <si>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</si>
  <si>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</si>
  <si>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</si>
  <si>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</si>
  <si>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</si>
  <si>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</si>
  <si>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</si>
  <si>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</si>
  <si>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</si>
  <si>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</si>
  <si>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</si>
  <si>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</si>
  <si>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</si>
  <si>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</si>
  <si>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</si>
  <si>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</si>
  <si>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</si>
  <si>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</si>
  <si>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</si>
  <si>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</si>
  <si>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</si>
  <si>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</si>
  <si>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</si>
  <si>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</si>
  <si>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</si>
  <si>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</si>
  <si>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</si>
  <si>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</si>
  <si>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</si>
  <si>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</si>
  <si>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</si>
  <si>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</si>
  <si>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</si>
  <si>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</si>
  <si>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</si>
  <si>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</si>
  <si>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</si>
  <si>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</si>
  <si>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</si>
  <si>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</si>
  <si>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</si>
  <si>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</si>
  <si>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</si>
  <si>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</si>
  <si>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</si>
  <si>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</si>
  <si>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</si>
  <si>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</si>
  <si>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</si>
  <si>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</si>
  <si>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</si>
  <si>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</si>
  <si>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</si>
  <si>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</si>
  <si>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</si>
  <si>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</si>
  <si>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</si>
  <si>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</si>
  <si>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</si>
  <si>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</si>
  <si>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</si>
  <si>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</si>
  <si>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</si>
  <si>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</si>
  <si>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</si>
  <si>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</si>
  <si>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</si>
  <si>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</si>
  <si>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</si>
  <si>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</si>
  <si>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</si>
  <si>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</si>
  <si>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</si>
  <si>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</si>
  <si>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</si>
  <si>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</si>
  <si>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</si>
  <si>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</si>
  <si>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</si>
  <si>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</si>
  <si>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</si>
  <si>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</si>
  <si>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</si>
  <si>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</si>
  <si>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</si>
  <si>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</si>
  <si>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</si>
  <si>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</si>
  <si>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</si>
  <si>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</si>
  <si>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</si>
  <si>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</si>
  <si>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</si>
  <si>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</si>
  <si>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</si>
  <si>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</si>
  <si>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</si>
  <si>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</si>
  <si>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</si>
  <si>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</si>
  <si>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</si>
  <si>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</si>
  <si>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</si>
  <si>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</si>
  <si>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</si>
  <si>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</si>
  <si>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</si>
  <si>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</si>
  <si>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</si>
  <si>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</si>
  <si>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</si>
  <si>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</si>
  <si>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</si>
  <si>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</si>
  <si>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</si>
  <si>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</si>
  <si>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</si>
  <si>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</si>
  <si>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</si>
  <si>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</si>
  <si>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</si>
  <si>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</si>
  <si>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</si>
  <si>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</si>
  <si>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</si>
  <si>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</si>
  <si>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</si>
  <si>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</si>
  <si>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</si>
  <si>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</si>
  <si>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</si>
  <si>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</si>
  <si>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</si>
  <si>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</si>
  <si>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</si>
  <si>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</si>
  <si>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</si>
  <si>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</si>
  <si>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</si>
  <si>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</si>
  <si>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</si>
  <si>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</si>
  <si>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</si>
  <si>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</si>
  <si>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</si>
  <si>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</si>
  <si>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</si>
  <si>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</si>
  <si>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</si>
  <si>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</si>
  <si>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</si>
  <si>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</si>
  <si>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</si>
  <si>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</si>
  <si>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</si>
  <si>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</si>
  <si>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</si>
  <si>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</si>
  <si>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</si>
  <si>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</si>
  <si>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</si>
  <si>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</si>
  <si>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</si>
  <si>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</si>
  <si>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</si>
  <si>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</si>
  <si>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</si>
  <si>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</si>
  <si>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</si>
  <si>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</si>
  <si>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</si>
  <si>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</si>
  <si>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</si>
  <si>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</si>
  <si>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</si>
  <si>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</si>
  <si>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</si>
  <si>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</si>
  <si>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</si>
  <si>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</si>
  <si>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</si>
  <si>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</si>
  <si>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</si>
  <si>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</si>
  <si>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</si>
  <si>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</si>
  <si>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</si>
  <si>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</si>
  <si>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</si>
  <si>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</si>
  <si>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</si>
  <si>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</si>
  <si>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</si>
  <si>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</si>
  <si>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</si>
  <si>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</si>
  <si>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</si>
  <si>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</si>
  <si>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</si>
  <si>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</si>
  <si>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</si>
  <si>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</si>
  <si>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</si>
  <si>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</si>
  <si>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</si>
  <si>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</si>
  <si>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</si>
  <si>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</si>
  <si>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</si>
  <si>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</si>
  <si>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</si>
  <si>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</si>
  <si>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</si>
  <si>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</si>
  <si>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</si>
  <si>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</si>
  <si>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</si>
  <si>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</si>
  <si>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</si>
  <si>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</si>
  <si>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</si>
  <si>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</si>
  <si>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</si>
  <si>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</si>
  <si>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</si>
  <si>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</si>
  <si>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</si>
  <si>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</si>
  <si>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</si>
  <si>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</si>
  <si>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</si>
  <si>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</si>
  <si>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</si>
  <si>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</si>
  <si>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</si>
  <si>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</si>
  <si>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</si>
  <si>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</si>
  <si>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</si>
  <si>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</si>
  <si>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</si>
  <si>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</si>
  <si>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</si>
  <si>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</si>
  <si>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</si>
  <si>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</si>
  <si>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</si>
  <si>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</si>
  <si>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</si>
  <si>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</si>
  <si>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</si>
  <si>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</si>
  <si>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</si>
  <si>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</si>
  <si>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</si>
  <si>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</si>
  <si>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</si>
  <si>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</si>
  <si>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</si>
  <si>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</si>
  <si>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</si>
  <si>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</si>
  <si>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</si>
  <si>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</si>
  <si>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</si>
  <si>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</si>
  <si>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</si>
  <si>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</si>
  <si>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</si>
  <si>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</si>
  <si>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</si>
  <si>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</si>
  <si>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</si>
  <si>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</si>
  <si>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</si>
  <si>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</si>
  <si>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</si>
  <si>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</si>
  <si>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</si>
  <si>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</si>
  <si>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</si>
  <si>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</si>
  <si>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</si>
  <si>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</si>
  <si>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</si>
  <si>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</si>
  <si>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</si>
  <si>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</si>
  <si>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</si>
  <si>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</si>
  <si>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</si>
  <si>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</si>
  <si>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</si>
  <si>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</si>
  <si>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</si>
  <si>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</si>
  <si>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</si>
  <si>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</si>
  <si>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</si>
  <si>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</si>
  <si>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</si>
  <si>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</si>
  <si>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</si>
  <si>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</si>
  <si>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</si>
  <si>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</si>
  <si>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</si>
  <si>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</si>
  <si>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</si>
  <si>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</si>
  <si>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</si>
  <si>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</si>
  <si>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</si>
  <si>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</si>
  <si>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</si>
  <si>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</si>
  <si>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</si>
  <si>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</si>
  <si>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</si>
  <si>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</si>
  <si>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</si>
  <si>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</si>
  <si>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</si>
  <si>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</si>
  <si>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</si>
  <si>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</si>
  <si>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</si>
  <si>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</si>
  <si>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</si>
  <si>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</si>
  <si>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</si>
  <si>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</si>
  <si>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</si>
  <si>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</si>
  <si>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</si>
  <si>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</si>
  <si>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</si>
  <si>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</si>
  <si>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</si>
  <si>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</si>
  <si>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</si>
  <si>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</si>
  <si>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</si>
  <si>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</si>
  <si>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</si>
  <si>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</si>
  <si>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</si>
  <si>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</si>
  <si>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</si>
  <si>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</si>
  <si>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</si>
  <si>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</si>
  <si>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</si>
  <si>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</si>
  <si>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</si>
  <si>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</si>
  <si>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</si>
  <si>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</si>
  <si>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</si>
  <si>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</si>
  <si>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</si>
  <si>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</si>
  <si>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</si>
  <si>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</si>
  <si>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</si>
  <si>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</si>
  <si>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</si>
  <si>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</si>
  <si>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</si>
  <si>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</si>
  <si>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</si>
  <si>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</si>
  <si>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</si>
  <si>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</si>
  <si>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</si>
  <si>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</si>
  <si>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</si>
  <si>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</si>
  <si>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</si>
  <si>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</si>
  <si>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</si>
  <si>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</si>
  <si>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</si>
  <si>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</si>
  <si>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</si>
  <si>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</si>
  <si>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</si>
  <si>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</si>
  <si>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</si>
  <si>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</si>
  <si>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</si>
  <si>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</si>
  <si>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</si>
  <si>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</si>
  <si>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</si>
  <si>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</si>
  <si>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</si>
  <si>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</si>
  <si>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</si>
  <si>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</si>
  <si>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</si>
  <si>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</si>
  <si>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</si>
  <si>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</si>
  <si>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</si>
  <si>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</si>
  <si>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</si>
  <si>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</si>
  <si>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</si>
  <si>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</si>
  <si>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</si>
  <si>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</si>
  <si>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</si>
  <si>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</si>
  <si>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</si>
  <si>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</si>
  <si>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</si>
  <si>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</si>
  <si>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</si>
  <si>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</si>
  <si>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</si>
  <si>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</si>
  <si>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</si>
  <si>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</si>
  <si>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</si>
  <si>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</si>
  <si>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</si>
  <si>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</si>
  <si>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</si>
  <si>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</si>
  <si>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</si>
  <si>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</si>
  <si>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</si>
  <si>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</si>
  <si>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</si>
  <si>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</si>
  <si>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</si>
  <si>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</si>
  <si>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</si>
  <si>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</si>
  <si>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</si>
  <si>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</si>
  <si>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</si>
  <si>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</si>
  <si>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</si>
  <si>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</si>
  <si>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</si>
  <si>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</si>
  <si>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</si>
  <si>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</si>
  <si>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</si>
  <si>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</si>
  <si>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</si>
  <si>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</si>
  <si>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</si>
  <si>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</si>
  <si>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</si>
  <si>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</si>
  <si>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</si>
  <si>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</si>
  <si>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</si>
  <si>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</si>
  <si>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</si>
  <si>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</si>
  <si>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</si>
  <si>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</si>
  <si>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</si>
  <si>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</si>
  <si>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</si>
  <si>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</si>
  <si>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</si>
  <si>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</si>
  <si>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</si>
  <si>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</si>
  <si>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</si>
  <si>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</si>
  <si>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</si>
  <si>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</si>
  <si>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</si>
  <si>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</si>
  <si>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</si>
  <si>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</si>
  <si>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</si>
  <si>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</si>
  <si>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</si>
  <si>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</si>
  <si>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</si>
  <si>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</si>
  <si>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</si>
  <si>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</si>
  <si>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</si>
  <si>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</si>
  <si>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</si>
  <si>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</si>
  <si>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</si>
  <si>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</si>
  <si>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</si>
  <si>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</si>
  <si>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</si>
  <si>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</si>
  <si>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</si>
  <si>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</si>
  <si>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</si>
  <si>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</si>
  <si>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</si>
  <si>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</si>
  <si>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</si>
  <si>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</si>
  <si>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</si>
  <si>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</si>
  <si>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</si>
  <si>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</si>
  <si>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</si>
  <si>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</si>
  <si>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</si>
  <si>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</si>
  <si>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</si>
  <si>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</si>
  <si>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</si>
  <si>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</si>
  <si>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</si>
  <si>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</si>
  <si>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</si>
  <si>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</si>
  <si>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</si>
  <si>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</si>
  <si>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</si>
  <si>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</si>
  <si>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</si>
  <si>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</si>
  <si>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</si>
  <si>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</si>
  <si>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</si>
  <si>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</si>
  <si>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</si>
  <si>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</si>
  <si>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</si>
  <si>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</si>
  <si>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</si>
  <si>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</si>
  <si>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</si>
  <si>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</si>
  <si>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</si>
  <si>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</si>
  <si>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</si>
  <si>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</si>
  <si>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</si>
  <si>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</si>
  <si>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</si>
  <si>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</si>
  <si>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</si>
  <si>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</si>
  <si>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</si>
  <si>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</si>
  <si>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</si>
  <si>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</si>
  <si>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</si>
  <si>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</si>
  <si>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</si>
  <si>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</si>
  <si>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</si>
  <si>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</si>
  <si>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</si>
  <si>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</si>
  <si>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</si>
  <si>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</si>
  <si>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</si>
  <si>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</si>
  <si>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</si>
  <si>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</si>
  <si>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</si>
  <si>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</si>
  <si>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</si>
  <si>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</si>
  <si>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</si>
  <si>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</si>
  <si>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</si>
  <si>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</si>
  <si>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</si>
  <si>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</si>
  <si>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</si>
  <si>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</si>
  <si>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</si>
  <si>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</si>
  <si>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</si>
  <si>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</si>
  <si>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</si>
  <si>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</si>
  <si>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</si>
  <si>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</si>
  <si>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</si>
  <si>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</si>
  <si>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</si>
  <si>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</si>
  <si>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</si>
  <si>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</si>
  <si>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</si>
  <si>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</si>
  <si>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</si>
  <si>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</si>
  <si>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</si>
  <si>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</si>
  <si>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</si>
  <si>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</si>
  <si>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</si>
  <si>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</si>
  <si>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</si>
  <si>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</si>
  <si>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</si>
  <si>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</si>
  <si>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</si>
  <si>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</si>
  <si>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</si>
  <si>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</si>
  <si>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</si>
  <si>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</si>
  <si>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</si>
  <si>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</si>
  <si>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</si>
  <si>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</si>
  <si>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</si>
  <si>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</si>
  <si>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</si>
  <si>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</si>
  <si>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</si>
  <si>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</si>
  <si>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</si>
  <si>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</si>
  <si>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</si>
  <si>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</si>
  <si>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</si>
  <si>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</si>
  <si>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</si>
  <si>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</si>
  <si>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</si>
  <si>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</si>
  <si>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</si>
  <si>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</si>
  <si>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</si>
  <si>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</si>
  <si>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</si>
  <si>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</si>
  <si>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</si>
  <si>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</si>
  <si>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</si>
  <si>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</si>
  <si>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</si>
  <si>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</si>
  <si>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</si>
  <si>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</si>
  <si>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</si>
  <si>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</si>
  <si>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</si>
  <si>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</si>
  <si>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</si>
  <si>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</si>
  <si>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</si>
  <si>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</si>
  <si>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</si>
  <si>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</si>
  <si>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</si>
  <si>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</si>
  <si>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</si>
  <si>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</si>
  <si>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</si>
  <si>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</si>
  <si>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</si>
  <si>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</si>
  <si>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</si>
  <si>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</si>
  <si>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</si>
  <si>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</si>
  <si>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</si>
  <si>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</si>
  <si>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</si>
  <si>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</si>
  <si>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</si>
  <si>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</si>
  <si>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</si>
  <si>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</si>
  <si>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</si>
  <si>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</si>
  <si>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</si>
  <si>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</si>
  <si>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</si>
  <si>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</si>
  <si>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</si>
  <si>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</si>
  <si>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</si>
  <si>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</si>
  <si>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</si>
  <si>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</si>
  <si>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</si>
  <si>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</si>
  <si>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</si>
  <si>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</si>
  <si>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</si>
  <si>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</si>
  <si>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</si>
  <si>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</si>
  <si>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</si>
  <si>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</si>
  <si>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</si>
  <si>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</si>
  <si>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</si>
  <si>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</si>
  <si>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</si>
  <si>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</si>
  <si>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</si>
  <si>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</si>
  <si>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</si>
  <si>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</si>
  <si>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</si>
  <si>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</si>
  <si>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</si>
  <si>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</si>
  <si>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</si>
  <si>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</si>
  <si>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</si>
  <si>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</si>
  <si>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</si>
  <si>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</si>
  <si>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</si>
  <si>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</si>
  <si>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</si>
  <si>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</si>
  <si>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</si>
  <si>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</si>
  <si>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</si>
  <si>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</si>
  <si>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</si>
  <si>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</si>
  <si>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</si>
  <si>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</si>
  <si>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</si>
  <si>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</si>
  <si>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</si>
  <si>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</si>
  <si>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</si>
  <si>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</si>
  <si>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</si>
  <si>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</si>
  <si>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</si>
  <si>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</si>
  <si>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</si>
  <si>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</si>
  <si>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</si>
  <si>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</si>
  <si>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</si>
  <si>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</si>
  <si>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</si>
  <si>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</si>
  <si>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</si>
  <si>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</si>
  <si>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</si>
  <si>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</si>
  <si>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</si>
  <si>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</si>
  <si>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</si>
  <si>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</si>
  <si>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</si>
  <si>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</si>
  <si>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</si>
  <si>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</si>
  <si>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</si>
  <si>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</si>
  <si>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</si>
  <si>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</si>
  <si>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</si>
  <si>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</si>
  <si>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</si>
  <si>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</si>
  <si>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</si>
  <si>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</si>
  <si>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</si>
  <si>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</si>
  <si>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</si>
  <si>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</si>
  <si>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</si>
  <si>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</si>
  <si>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</si>
  <si>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</si>
  <si>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</si>
  <si>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</si>
  <si>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</si>
  <si>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</si>
  <si>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</si>
  <si>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</si>
  <si>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</si>
  <si>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</si>
  <si>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</si>
  <si>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</si>
  <si>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</si>
  <si>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</si>
  <si>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</si>
  <si>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</si>
  <si>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</si>
  <si>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</si>
  <si>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</si>
  <si>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</si>
  <si>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</si>
  <si>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</si>
  <si>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</si>
  <si>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</si>
  <si>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</si>
  <si>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</si>
  <si>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</si>
  <si>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</si>
  <si>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</si>
  <si>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</si>
  <si>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</si>
  <si>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</si>
  <si>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</si>
  <si>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</si>
  <si>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</si>
  <si>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</si>
  <si>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</si>
  <si>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</si>
  <si>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</si>
  <si>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</si>
  <si>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</si>
  <si>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</si>
  <si>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</si>
  <si>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</si>
  <si>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</si>
  <si>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</si>
  <si>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</si>
  <si>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</si>
  <si>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</si>
  <si>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</si>
  <si>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</si>
  <si>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</si>
  <si>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</si>
  <si>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</si>
  <si>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</si>
  <si>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</si>
  <si>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</si>
  <si>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</si>
  <si>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</si>
  <si>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</si>
  <si>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</si>
  <si>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</si>
  <si>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</si>
  <si>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</si>
  <si>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</si>
  <si>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</si>
  <si>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</si>
  <si>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</si>
  <si>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</si>
  <si>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</si>
  <si>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</si>
  <si>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</si>
  <si>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</si>
  <si>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</si>
  <si>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</si>
  <si>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</si>
  <si>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</si>
  <si>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</si>
  <si>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</si>
  <si>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</si>
  <si>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</si>
  <si>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</si>
  <si>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</si>
  <si>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</si>
  <si>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</si>
  <si>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</si>
  <si>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</si>
  <si>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</si>
  <si>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</si>
  <si>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</si>
  <si>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</si>
  <si>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</si>
  <si>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</si>
  <si>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</si>
  <si>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</si>
  <si>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</si>
  <si>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</si>
  <si>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</si>
  <si>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</si>
  <si>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</si>
  <si>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</si>
  <si>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</si>
  <si>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</si>
  <si>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</si>
  <si>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</si>
  <si>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</si>
  <si>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</si>
  <si>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</si>
  <si>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</si>
  <si>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</si>
  <si>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</si>
  <si>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</si>
  <si>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</si>
  <si>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</si>
  <si>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</si>
  <si>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</si>
  <si>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</si>
  <si>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</si>
  <si>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</si>
  <si>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</si>
  <si>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</si>
  <si>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</si>
  <si>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</si>
  <si>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</si>
  <si>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</si>
  <si>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</si>
  <si>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</si>
  <si>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</si>
  <si>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</si>
  <si>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</si>
  <si>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</si>
  <si>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</si>
  <si>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</si>
  <si>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</si>
  <si>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</si>
  <si>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</si>
  <si>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</si>
  <si>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</si>
  <si>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</si>
  <si>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</si>
  <si>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</si>
  <si>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</si>
  <si>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</si>
  <si>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</si>
  <si>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</si>
  <si>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</si>
  <si>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</si>
  <si>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</si>
  <si>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</si>
  <si>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</si>
  <si>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</si>
  <si>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</si>
  <si>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</si>
  <si>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</si>
  <si>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</si>
  <si>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</si>
  <si>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</si>
  <si>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</si>
  <si>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</si>
  <si>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</si>
  <si>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</si>
  <si>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</si>
  <si>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</si>
  <si>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</si>
  <si>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</si>
  <si>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</si>
  <si>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</si>
  <si>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</si>
  <si>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</si>
  <si>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</si>
  <si>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</si>
  <si>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</si>
  <si>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</si>
  <si>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</si>
  <si>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</si>
  <si>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</si>
  <si>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</si>
  <si>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</si>
  <si>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</si>
  <si>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</si>
  <si>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</si>
  <si>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</si>
  <si>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</si>
  <si>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</si>
  <si>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</si>
  <si>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</si>
  <si>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</si>
  <si>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</si>
  <si>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</si>
  <si>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</si>
  <si>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</si>
  <si>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</si>
  <si>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</si>
  <si>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</si>
  <si>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</si>
  <si>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</si>
  <si>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</si>
  <si>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</si>
  <si>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</si>
  <si>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</si>
  <si>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</si>
  <si>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</si>
  <si>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</si>
  <si>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</si>
  <si>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</si>
  <si>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</si>
  <si>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</si>
  <si>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</si>
  <si>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</si>
  <si>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</si>
  <si>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</si>
  <si>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</si>
  <si>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</si>
  <si>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</si>
  <si>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</si>
  <si>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</si>
  <si>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</si>
  <si>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</si>
  <si>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</si>
  <si>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</si>
  <si>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</si>
  <si>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</si>
  <si>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</si>
  <si>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</si>
  <si>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</si>
  <si>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</si>
  <si>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</si>
  <si>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</si>
  <si>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</si>
  <si>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</si>
  <si>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</si>
  <si>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</si>
  <si>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</si>
  <si>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</si>
  <si>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</si>
  <si>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</si>
  <si>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</si>
  <si>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</si>
  <si>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</si>
  <si>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</si>
  <si>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</si>
  <si>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</si>
  <si>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</si>
  <si>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</si>
  <si>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</si>
  <si>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</si>
  <si>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</si>
  <si>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</si>
  <si>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</si>
  <si>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</si>
  <si>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</si>
  <si>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</si>
  <si>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</si>
  <si>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</si>
  <si>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</si>
  <si>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</si>
  <si>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</si>
  <si>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</si>
  <si>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</si>
  <si>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</si>
  <si>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</si>
  <si>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</si>
  <si>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</si>
  <si>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</si>
  <si>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</si>
  <si>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</si>
  <si>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</si>
  <si>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</si>
  <si>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</si>
  <si>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</si>
  <si>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</si>
  <si>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</si>
  <si>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</si>
  <si>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</si>
  <si>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</si>
  <si>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</si>
  <si>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</si>
  <si>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</si>
  <si>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</si>
  <si>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</si>
  <si>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</si>
  <si>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</si>
  <si>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</si>
  <si>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</si>
  <si>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</si>
  <si>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</si>
  <si>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</si>
  <si>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</si>
  <si>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</si>
  <si>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</si>
  <si>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</si>
  <si>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</si>
  <si>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</si>
  <si>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</si>
  <si>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</si>
  <si>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</si>
  <si>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</si>
  <si>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</si>
  <si>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</si>
  <si>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</si>
  <si>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</si>
  <si>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</si>
  <si>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</si>
  <si>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</si>
  <si>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</si>
  <si>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</si>
  <si>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</si>
  <si>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</si>
  <si>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</si>
  <si>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</si>
  <si>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</si>
  <si>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</si>
  <si>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</si>
  <si>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</si>
  <si>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</si>
  <si>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</si>
  <si>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</si>
  <si>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</si>
  <si>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</si>
  <si>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</si>
  <si>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</si>
  <si>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</si>
  <si>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</si>
  <si>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</si>
  <si>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</si>
  <si>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</si>
  <si>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</si>
  <si>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</si>
  <si>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</si>
  <si>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</si>
  <si>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</si>
  <si>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</si>
  <si>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</si>
  <si>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</si>
  <si>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</si>
  <si>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</si>
  <si>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</si>
  <si>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</si>
  <si>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</si>
  <si>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</si>
  <si>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</si>
  <si>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</si>
  <si>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</si>
  <si>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</si>
  <si>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</si>
  <si>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</si>
  <si>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</si>
  <si>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</si>
  <si>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</si>
  <si>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</si>
  <si>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</si>
  <si>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</si>
  <si>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</si>
  <si>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</si>
  <si>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</si>
  <si>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</si>
  <si>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</si>
  <si>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</si>
  <si>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</si>
  <si>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</si>
  <si>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</si>
  <si>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</si>
  <si>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</si>
  <si>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</si>
  <si>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</si>
  <si>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</si>
  <si>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</si>
  <si>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</si>
  <si>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</si>
  <si>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</si>
  <si>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</si>
  <si>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</si>
  <si>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</si>
  <si>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</si>
  <si>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</si>
  <si>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</si>
  <si>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</si>
  <si>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</si>
  <si>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</si>
  <si>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</si>
  <si>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</si>
  <si>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</si>
  <si>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</si>
  <si>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</si>
  <si>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</si>
  <si>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</si>
  <si>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</si>
  <si>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</si>
  <si>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</si>
  <si>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</si>
  <si>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</si>
  <si>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</si>
  <si>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</si>
  <si>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</si>
  <si>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</si>
  <si>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</si>
  <si>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</si>
  <si>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</si>
  <si>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</si>
  <si>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</si>
  <si>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</si>
  <si>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</si>
  <si>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</si>
  <si>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</si>
  <si>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</si>
  <si>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</si>
  <si>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</si>
  <si>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</si>
  <si>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</si>
  <si>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</si>
  <si>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</si>
  <si>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</si>
  <si>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</si>
  <si>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</si>
  <si>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</si>
  <si>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</si>
  <si>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</si>
  <si>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</si>
  <si>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</si>
  <si>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</si>
  <si>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</si>
  <si>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</si>
  <si>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</si>
  <si>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</si>
  <si>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</si>
  <si>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</si>
  <si>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</si>
  <si>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</si>
  <si>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</si>
  <si>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</si>
  <si>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</si>
  <si>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</si>
  <si>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</si>
  <si>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</si>
  <si>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</si>
  <si>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</si>
  <si>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</si>
  <si>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</si>
  <si>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</si>
  <si>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</si>
  <si>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</si>
  <si>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</si>
  <si>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</si>
  <si>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</si>
  <si>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</si>
  <si>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</si>
  <si>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</si>
  <si>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</si>
  <si>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</si>
  <si>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</si>
  <si>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</si>
  <si>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</si>
  <si>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</si>
  <si>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</si>
  <si>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</si>
  <si>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</si>
  <si>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</si>
  <si>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</si>
  <si>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</si>
  <si>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</si>
  <si>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</si>
  <si>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</si>
  <si>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</si>
  <si>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</si>
  <si>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</si>
  <si>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</si>
  <si>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</si>
  <si>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</si>
  <si>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</si>
  <si>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</si>
  <si>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</si>
  <si>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</si>
  <si>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</si>
  <si>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</si>
  <si>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</si>
  <si>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</si>
  <si>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</si>
  <si>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</si>
  <si>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</si>
  <si>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</si>
  <si>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</si>
  <si>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</si>
  <si>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</si>
  <si>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</si>
  <si>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</si>
  <si>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</si>
  <si>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</si>
  <si>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</si>
  <si>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</si>
  <si>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</si>
  <si>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</si>
  <si>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</si>
  <si>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</si>
  <si>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</si>
  <si>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</si>
  <si>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</si>
  <si>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</si>
  <si>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</si>
  <si>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</si>
  <si>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</si>
  <si>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</si>
  <si>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</si>
  <si>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</si>
  <si>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</si>
  <si>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</si>
  <si>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</si>
  <si>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</si>
  <si>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</si>
  <si>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</si>
  <si>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</si>
  <si>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</si>
  <si>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</si>
  <si>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</si>
  <si>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</si>
  <si>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</si>
  <si>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</si>
  <si>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</si>
  <si>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</si>
  <si>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</si>
  <si>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</si>
  <si>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</si>
  <si>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</si>
  <si>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</si>
  <si>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</si>
  <si>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</si>
  <si>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</si>
  <si>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</si>
  <si>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</si>
  <si>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</si>
  <si>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</si>
  <si>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</si>
  <si>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</si>
  <si>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</si>
  <si>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</si>
  <si>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</si>
  <si>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</si>
  <si>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</si>
  <si>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</si>
  <si>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</si>
  <si>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</si>
  <si>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</si>
  <si>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</si>
  <si>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</si>
  <si>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</si>
  <si>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</si>
  <si>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</si>
  <si>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</si>
  <si>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</si>
  <si>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</si>
  <si>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</si>
  <si>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</si>
  <si>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</si>
  <si>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</si>
  <si>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</si>
  <si>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</si>
  <si>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</si>
  <si>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</si>
  <si>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</si>
  <si>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</si>
  <si>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</si>
  <si>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</si>
  <si>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</si>
  <si>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</si>
  <si>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</si>
  <si>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</si>
  <si>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</si>
  <si>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</si>
  <si>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</si>
  <si>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</si>
  <si>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</si>
  <si>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</si>
  <si>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</si>
  <si>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</si>
  <si>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</si>
  <si>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</si>
  <si>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</si>
  <si>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</si>
  <si>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</si>
  <si>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</si>
  <si>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</si>
  <si>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</si>
  <si>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</si>
  <si>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</si>
  <si>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</si>
  <si>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</si>
  <si>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</si>
  <si>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</si>
  <si>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</si>
  <si>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</si>
  <si>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</si>
  <si>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</si>
  <si>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</si>
  <si>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</si>
  <si>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</si>
  <si>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</si>
  <si>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</si>
  <si>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</si>
  <si>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</si>
  <si>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</si>
  <si>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</si>
  <si>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</si>
  <si>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</si>
  <si>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</si>
  <si>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</si>
  <si>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</si>
  <si>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</si>
  <si>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</si>
  <si>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</si>
  <si>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</si>
  <si>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</si>
  <si>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</si>
  <si>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</si>
  <si>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</si>
  <si>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</si>
  <si>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</si>
  <si>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</si>
  <si>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</si>
  <si>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</si>
  <si>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</si>
  <si>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</si>
  <si>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</si>
  <si>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</si>
  <si>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</si>
  <si>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</si>
  <si>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</si>
  <si>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</si>
  <si>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</si>
  <si>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</si>
  <si>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</si>
  <si>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</si>
  <si>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</si>
  <si>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</si>
  <si>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</si>
  <si>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</si>
  <si>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</si>
  <si>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</si>
  <si>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</si>
  <si>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</si>
  <si>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</si>
  <si>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</si>
  <si>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</si>
  <si>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</si>
  <si>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</si>
  <si>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</si>
  <si>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</si>
  <si>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</si>
  <si>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</si>
  <si>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</si>
  <si>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</si>
  <si>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</si>
  <si>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</si>
  <si>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</si>
  <si>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</si>
  <si>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</si>
  <si>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</si>
  <si>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</si>
  <si>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</si>
  <si>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</si>
  <si>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</si>
  <si>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</si>
  <si>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</si>
  <si>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</si>
  <si>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</si>
  <si>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</si>
  <si>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</si>
  <si>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</si>
  <si>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</si>
  <si>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</si>
  <si>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</si>
  <si>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</si>
  <si>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</si>
  <si>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</si>
  <si>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</si>
  <si>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</si>
  <si>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</si>
  <si>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</si>
  <si>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</si>
  <si>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</si>
  <si>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</si>
  <si>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</si>
  <si>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</si>
  <si>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</si>
  <si>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</si>
  <si>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</si>
  <si>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</si>
  <si>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</si>
  <si>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</si>
  <si>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</si>
  <si>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</si>
  <si>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</si>
  <si>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</si>
  <si>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</si>
  <si>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</si>
  <si>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</si>
  <si>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</si>
  <si>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</si>
  <si>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</si>
  <si>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</si>
  <si>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</si>
  <si>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</si>
  <si>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</si>
  <si>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</si>
  <si>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</si>
  <si>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</si>
  <si>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</si>
  <si>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</si>
  <si>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</si>
  <si>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</si>
  <si>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</si>
  <si>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</si>
  <si>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</si>
  <si>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</si>
  <si>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</si>
  <si>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</si>
  <si>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</si>
  <si>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</si>
  <si>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</si>
  <si>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</si>
  <si>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</si>
  <si>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</si>
  <si>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</si>
  <si>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</si>
  <si>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</si>
  <si>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</si>
  <si>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</si>
  <si>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</si>
  <si>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</si>
  <si>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</si>
  <si>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</si>
  <si>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</si>
  <si>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</si>
  <si>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</si>
  <si>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</si>
  <si>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</si>
  <si>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</si>
  <si>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</si>
  <si>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</si>
  <si>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</si>
  <si>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</si>
  <si>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</si>
  <si>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</si>
  <si>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</si>
  <si>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</si>
  <si>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</si>
  <si>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</si>
  <si>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</si>
  <si>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</si>
  <si>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</si>
  <si>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</si>
  <si>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</si>
  <si>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</si>
  <si>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</si>
  <si>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</si>
  <si>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</si>
  <si>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</si>
  <si>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</si>
  <si>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</si>
  <si>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</si>
  <si>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</si>
  <si>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</si>
  <si>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</si>
  <si>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</si>
  <si>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</si>
  <si>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</si>
  <si>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</si>
  <si>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</si>
  <si>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</si>
  <si>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</si>
  <si>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</si>
  <si>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</si>
  <si>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</si>
  <si>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</si>
  <si>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</si>
  <si>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</si>
  <si>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</si>
  <si>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</si>
  <si>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</si>
  <si>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</si>
  <si>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</si>
  <si>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</si>
  <si>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</si>
  <si>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</si>
  <si>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</si>
  <si>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</si>
  <si>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</si>
  <si>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</si>
  <si>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</si>
  <si>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</si>
  <si>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</si>
  <si>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</si>
  <si>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</si>
  <si>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</si>
  <si>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</si>
  <si>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</si>
  <si>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</si>
  <si>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</si>
  <si>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</si>
  <si>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</si>
  <si>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</si>
  <si>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</si>
  <si>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</si>
  <si>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</si>
  <si>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</si>
  <si>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</si>
  <si>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</si>
  <si>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</si>
  <si>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</si>
  <si>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</si>
  <si>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</si>
  <si>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</si>
  <si>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</si>
  <si>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</si>
  <si>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</si>
  <si>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</si>
  <si>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</si>
  <si>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</si>
  <si>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</si>
  <si>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</si>
  <si>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</si>
  <si>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</si>
  <si>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</si>
  <si>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</si>
  <si>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</si>
  <si>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</si>
  <si>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</si>
  <si>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</si>
  <si>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</si>
  <si>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</si>
  <si>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</si>
  <si>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</si>
  <si>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</si>
  <si>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</si>
  <si>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</si>
  <si>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</si>
  <si>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</si>
  <si>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</si>
  <si>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</si>
  <si>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</si>
  <si>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</si>
  <si>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</si>
  <si>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</si>
  <si>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</si>
  <si>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</si>
  <si>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</si>
  <si>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</si>
  <si>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</si>
  <si>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</si>
  <si>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</si>
  <si>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</si>
  <si>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</si>
  <si>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</si>
  <si>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</si>
  <si>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</si>
  <si>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</si>
  <si>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</si>
  <si>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</si>
  <si>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</si>
  <si>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</si>
  <si>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</si>
  <si>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</si>
  <si>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</si>
  <si>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</si>
  <si>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</si>
  <si>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</si>
  <si>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</si>
  <si>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</si>
  <si>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</si>
  <si>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</si>
  <si>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</si>
  <si>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</si>
  <si>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</si>
  <si>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</si>
  <si>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</si>
  <si>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</si>
  <si>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</si>
  <si>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</si>
  <si>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</si>
  <si>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</si>
  <si>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</si>
  <si>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</si>
  <si>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</si>
  <si>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</si>
  <si>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</si>
  <si>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</si>
  <si>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</si>
  <si>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</si>
  <si>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</si>
  <si>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</si>
  <si>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</si>
  <si>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</si>
  <si>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</si>
  <si>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</si>
  <si>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</si>
  <si>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</si>
  <si>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</si>
  <si>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</si>
  <si>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</si>
  <si>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</si>
  <si>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</si>
  <si>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</si>
  <si>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</si>
  <si>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</si>
  <si>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</si>
  <si>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</si>
  <si>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</si>
  <si>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</si>
  <si>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</si>
  <si>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</si>
  <si>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</si>
  <si>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</si>
  <si>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</si>
  <si>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</si>
  <si>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</si>
  <si>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</si>
  <si>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</si>
  <si>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</si>
  <si>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</si>
  <si>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</si>
  <si>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</si>
  <si>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</si>
  <si>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</si>
  <si>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</si>
  <si>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</si>
  <si>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</si>
  <si>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</si>
  <si>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</si>
  <si>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</si>
  <si>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</si>
  <si>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</si>
  <si>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</si>
  <si>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</si>
  <si>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</si>
  <si>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</si>
  <si>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</si>
  <si>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</si>
  <si>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</si>
  <si>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</si>
  <si>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</si>
  <si>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</si>
  <si>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</si>
  <si>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</si>
  <si>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</si>
  <si>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</si>
  <si>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</si>
  <si>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</si>
  <si>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</si>
  <si>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</si>
  <si>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</si>
  <si>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</si>
  <si>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</si>
  <si>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</si>
  <si>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</si>
  <si>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</si>
  <si>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</si>
  <si>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</si>
  <si>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</si>
  <si>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</si>
  <si>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</si>
  <si>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</si>
  <si>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</si>
  <si>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</si>
  <si>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</si>
  <si>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</si>
  <si>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</si>
  <si>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</si>
  <si>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</si>
  <si>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</si>
  <si>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</si>
  <si>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</si>
  <si>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</si>
  <si>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</si>
  <si>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</si>
  <si>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</si>
  <si>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</si>
  <si>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</si>
  <si>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</si>
  <si>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</si>
  <si>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</si>
  <si>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</si>
  <si>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</si>
  <si>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</si>
  <si>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</si>
  <si>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</si>
  <si>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</si>
  <si>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</si>
  <si>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</si>
  <si>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</si>
  <si>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</si>
  <si>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</si>
  <si>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</si>
  <si>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</si>
  <si>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</si>
  <si>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</si>
  <si>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</si>
  <si>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</si>
  <si>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</si>
  <si>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</si>
  <si>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</si>
  <si>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</si>
  <si>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</si>
  <si>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</si>
  <si>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</si>
  <si>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</si>
  <si>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</si>
  <si>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</si>
  <si>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</si>
  <si>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</si>
  <si>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</si>
  <si>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</si>
  <si>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</si>
  <si>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</si>
  <si>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</si>
  <si>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</si>
  <si>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</si>
  <si>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</si>
  <si>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</si>
  <si>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</si>
  <si>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</si>
  <si>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</si>
  <si>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</si>
  <si>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</si>
  <si>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</si>
  <si>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</si>
  <si>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</si>
  <si>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</si>
  <si>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</si>
  <si>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</si>
  <si>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</si>
  <si>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</si>
  <si>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</si>
  <si>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</si>
  <si>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</si>
  <si>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</si>
  <si>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</si>
  <si>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</si>
  <si>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</si>
  <si>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</si>
  <si>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</si>
  <si>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</si>
  <si>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</si>
  <si>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</si>
  <si>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</si>
  <si>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</si>
  <si>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</si>
  <si>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</si>
  <si>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</si>
  <si>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</si>
  <si>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</si>
  <si>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</si>
  <si>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</si>
  <si>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</si>
  <si>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</si>
  <si>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</si>
  <si>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</si>
  <si>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</si>
  <si>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</si>
  <si>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</si>
  <si>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</si>
  <si>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</si>
  <si>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</si>
  <si>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</si>
  <si>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</si>
  <si>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</si>
  <si>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</si>
  <si>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</si>
  <si>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</si>
  <si>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</si>
  <si>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</si>
  <si>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</si>
  <si>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</si>
  <si>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</si>
  <si>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</si>
  <si>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</si>
  <si>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</si>
  <si>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</si>
  <si>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</si>
  <si>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</si>
  <si>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</si>
  <si>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</si>
  <si>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</si>
  <si>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</si>
  <si>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</si>
  <si>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</si>
  <si>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</si>
  <si>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</si>
  <si>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</si>
  <si>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</si>
  <si>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</si>
  <si>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</si>
  <si>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</si>
  <si>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</si>
  <si>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</si>
  <si>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</si>
  <si>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</si>
  <si>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</si>
  <si>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</si>
  <si>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</si>
  <si>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</si>
  <si>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</si>
  <si>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</si>
  <si>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</si>
  <si>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</si>
  <si>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</si>
  <si>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</si>
  <si>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</si>
  <si>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</si>
  <si>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</si>
  <si>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</si>
  <si>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</si>
  <si>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</si>
  <si>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</si>
  <si>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</si>
  <si>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</si>
  <si>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</si>
  <si>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</si>
  <si>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</si>
  <si>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</si>
  <si>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</si>
  <si>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</si>
  <si>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</si>
  <si>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</si>
  <si>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</si>
  <si>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</si>
  <si>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</si>
  <si>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</si>
  <si>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</si>
  <si>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</si>
  <si>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</si>
  <si>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</si>
  <si>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</si>
  <si>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</si>
  <si>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</si>
  <si>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</si>
  <si>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</si>
  <si>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</si>
  <si>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</si>
  <si>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</si>
  <si>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</si>
  <si>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</si>
  <si>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</si>
  <si>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</si>
  <si>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</si>
  <si>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</si>
  <si>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</si>
  <si>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</si>
  <si>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</si>
  <si>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</si>
  <si>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</si>
  <si>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</si>
  <si>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</si>
  <si>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</si>
  <si>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</si>
  <si>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</si>
  <si>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</si>
  <si>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</si>
  <si>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</si>
  <si>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</si>
  <si>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</si>
  <si>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</si>
  <si>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</si>
  <si>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</si>
  <si>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</si>
  <si>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</si>
  <si>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</si>
  <si>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</si>
  <si>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</si>
  <si>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</si>
  <si>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</si>
  <si>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</si>
  <si>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</si>
  <si>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</si>
  <si>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</si>
  <si>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</si>
  <si>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</si>
  <si>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</si>
  <si>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</si>
  <si>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</si>
  <si>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</si>
  <si>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</si>
  <si>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</si>
  <si>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</si>
  <si>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</si>
  <si>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</si>
  <si>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</si>
  <si>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</si>
  <si>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</si>
  <si>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</si>
  <si>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</si>
  <si>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</si>
  <si>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</si>
  <si>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</si>
  <si>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</si>
  <si>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</si>
  <si>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</si>
  <si>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</si>
  <si>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</si>
  <si>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</si>
  <si>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</si>
  <si>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</si>
  <si>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</si>
  <si>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</si>
  <si>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</si>
  <si>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</si>
  <si>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</si>
  <si>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</si>
  <si>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</si>
  <si>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</si>
  <si>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</si>
  <si>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</si>
  <si>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</si>
  <si>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</si>
  <si>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</si>
  <si>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</si>
  <si>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</si>
  <si>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</si>
  <si>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</si>
  <si>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</si>
  <si>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</si>
  <si>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</si>
  <si>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</si>
  <si>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</si>
  <si>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</si>
  <si>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</si>
  <si>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</si>
  <si>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</si>
  <si>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</si>
  <si>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</si>
  <si>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</si>
  <si>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</si>
  <si>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</si>
  <si>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</si>
  <si>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</si>
  <si>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</si>
  <si>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</si>
  <si>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</si>
  <si>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</si>
  <si>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</si>
  <si>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</si>
  <si>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</si>
  <si>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</si>
  <si>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</si>
  <si>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</si>
  <si>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</si>
  <si>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</si>
  <si>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</si>
  <si>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</si>
  <si>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</si>
  <si>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</si>
  <si>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</si>
  <si>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</si>
  <si>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</si>
  <si>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</si>
  <si>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</si>
  <si>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</si>
  <si>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</si>
  <si>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</si>
  <si>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</si>
  <si>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</si>
  <si>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</si>
  <si>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</si>
  <si>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</si>
  <si>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</si>
  <si>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</si>
  <si>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</si>
  <si>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</si>
  <si>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</si>
  <si>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</si>
  <si>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</si>
  <si>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</si>
  <si>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</si>
  <si>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</si>
  <si>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</si>
  <si>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</si>
  <si>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</si>
  <si>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</si>
  <si>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</si>
  <si>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</si>
  <si>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</si>
  <si>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</si>
  <si>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</si>
  <si>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</si>
  <si>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</si>
  <si>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</si>
  <si>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</si>
  <si>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</si>
  <si>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</si>
  <si>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</si>
  <si>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</si>
  <si>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</si>
  <si>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</si>
  <si>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</si>
  <si>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</si>
  <si>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</si>
  <si>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</si>
  <si>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</si>
  <si>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</si>
  <si>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</si>
  <si>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</si>
  <si>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</si>
  <si>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</si>
  <si>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</si>
  <si>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</si>
  <si>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</si>
  <si>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</si>
  <si>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</si>
  <si>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</si>
  <si>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</si>
  <si>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</si>
  <si>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</si>
  <si>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</si>
  <si>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</si>
  <si>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</si>
  <si>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</si>
  <si>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</si>
  <si>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</si>
  <si>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</si>
  <si>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</si>
  <si>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</si>
  <si>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</si>
  <si>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</si>
  <si>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</si>
  <si>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</si>
  <si>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</si>
  <si>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</si>
  <si>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</si>
  <si>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</si>
  <si>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</si>
  <si>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</si>
  <si>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</si>
  <si>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</si>
  <si>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</si>
  <si>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</si>
  <si>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</si>
  <si>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</si>
  <si>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</si>
  <si>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</si>
  <si>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</si>
  <si>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</si>
  <si>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</si>
  <si>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</si>
  <si>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</si>
  <si>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</si>
  <si>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</si>
  <si>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</si>
  <si>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</si>
  <si>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</si>
  <si>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</si>
  <si>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</si>
  <si>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</si>
  <si>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</si>
  <si>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</si>
  <si>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</si>
  <si>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</si>
  <si>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</si>
  <si>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</si>
  <si>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</si>
  <si>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</si>
  <si>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</si>
  <si>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</si>
  <si>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</si>
  <si>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</si>
  <si>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</si>
  <si>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</si>
  <si>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</si>
  <si>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</si>
  <si>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</si>
  <si>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</si>
  <si>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</si>
  <si>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</si>
  <si>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</si>
  <si>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</si>
  <si>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</si>
  <si>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</si>
  <si>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</si>
  <si>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</si>
  <si>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</si>
  <si>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</si>
  <si>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</si>
  <si>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</si>
  <si>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</si>
  <si>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</si>
  <si>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</si>
  <si>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</si>
  <si>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</si>
  <si>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</si>
  <si>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</si>
  <si>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</si>
  <si>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</si>
  <si>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</si>
  <si>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</si>
  <si>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</si>
  <si>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</si>
  <si>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</si>
  <si>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</si>
  <si>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</si>
  <si>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</si>
  <si>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</si>
  <si>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</si>
  <si>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</si>
  <si>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</si>
  <si>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</si>
  <si>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</si>
  <si>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</si>
  <si>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</si>
  <si>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</si>
  <si>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</si>
  <si>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</si>
  <si>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</si>
  <si>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</si>
  <si>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</si>
  <si>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</si>
  <si>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</si>
  <si>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</si>
  <si>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</si>
  <si>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</si>
  <si>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</si>
  <si>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</si>
  <si>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</si>
  <si>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</si>
  <si>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</si>
  <si>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</si>
  <si>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</si>
  <si>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</si>
  <si>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</si>
  <si>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</si>
  <si>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</si>
  <si>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</si>
  <si>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</si>
  <si>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</si>
  <si>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</si>
  <si>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</si>
  <si>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</si>
  <si>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</si>
  <si>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</si>
  <si>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</si>
  <si>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</si>
  <si>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</si>
  <si>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</si>
  <si>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</si>
  <si>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</si>
  <si>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</si>
  <si>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</si>
  <si>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</si>
  <si>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</si>
  <si>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</si>
  <si>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</si>
  <si>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</si>
  <si>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</si>
  <si>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</si>
  <si>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</si>
  <si>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</si>
  <si>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</si>
  <si>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</si>
  <si>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</si>
  <si>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</si>
  <si>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</si>
  <si>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</si>
  <si>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</si>
  <si>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</si>
  <si>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</si>
  <si>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</si>
  <si>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</si>
  <si>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</si>
  <si>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</si>
  <si>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</si>
  <si>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</si>
  <si>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</si>
  <si>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</si>
  <si>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</si>
  <si>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</si>
  <si>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</si>
  <si>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</si>
  <si>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</si>
  <si>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</si>
  <si>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</si>
  <si>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</si>
  <si>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</si>
  <si>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</si>
  <si>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</si>
  <si>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</si>
  <si>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</si>
  <si>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</si>
  <si>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</si>
  <si>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</si>
  <si>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</si>
  <si>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</si>
  <si>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</si>
  <si>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</si>
  <si>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</si>
  <si>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</si>
  <si>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</si>
  <si>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</si>
  <si>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</si>
  <si>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</si>
  <si>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</si>
  <si>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</si>
  <si>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</si>
  <si>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</si>
  <si>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</si>
  <si>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</si>
  <si>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</si>
  <si>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</si>
  <si>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</si>
  <si>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</si>
  <si>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</si>
  <si>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</si>
  <si>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</si>
  <si>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</si>
  <si>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</si>
  <si>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</si>
  <si>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</si>
  <si>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</si>
  <si>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</si>
  <si>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</si>
  <si>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</si>
  <si>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</si>
  <si>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</si>
  <si>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</si>
  <si>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</si>
  <si>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</si>
  <si>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</si>
  <si>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</si>
  <si>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</si>
  <si>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</si>
  <si>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</si>
  <si>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</si>
  <si>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</si>
  <si>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</si>
  <si>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</si>
  <si>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</si>
  <si>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</si>
  <si>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</si>
  <si>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</si>
  <si>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</si>
  <si>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</si>
  <si>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</si>
  <si>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</si>
  <si>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</si>
  <si>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</si>
  <si>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</si>
  <si>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</si>
  <si>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</si>
  <si>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</si>
  <si>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</si>
  <si>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</si>
  <si>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</si>
  <si>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</si>
  <si>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</si>
  <si>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</si>
  <si>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</si>
  <si>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</si>
  <si>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</si>
  <si>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</si>
  <si>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</si>
  <si>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</si>
  <si>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</si>
  <si>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</si>
  <si>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</si>
  <si>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</si>
  <si>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</si>
  <si>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</si>
  <si>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</si>
  <si>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</si>
  <si>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</si>
  <si>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</si>
  <si>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</si>
  <si>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</si>
  <si>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</si>
  <si>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</si>
  <si>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</si>
  <si>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</si>
  <si>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</si>
  <si>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</si>
  <si>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</si>
  <si>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</si>
  <si>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</si>
  <si>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</si>
  <si>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</si>
  <si>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</si>
  <si>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</si>
  <si>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</si>
  <si>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</si>
  <si>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</si>
  <si>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</si>
  <si>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</si>
  <si>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</si>
  <si>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</si>
  <si>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</si>
  <si>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</si>
  <si>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</si>
  <si>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</si>
  <si>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</si>
  <si>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</si>
  <si>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</si>
  <si>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</si>
  <si>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</si>
  <si>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</si>
  <si>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</si>
  <si>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</si>
  <si>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</si>
  <si>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</si>
  <si>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</si>
  <si>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</si>
  <si>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</si>
  <si>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</si>
  <si>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</si>
  <si>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</si>
  <si>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</si>
  <si>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</si>
  <si>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</si>
  <si>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</si>
  <si>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</si>
  <si>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</si>
  <si>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</si>
  <si>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</si>
  <si>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</si>
  <si>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</si>
  <si>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</si>
  <si>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</si>
  <si>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</si>
  <si>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</si>
  <si>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</si>
  <si>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</si>
  <si>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</si>
  <si>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</si>
  <si>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</si>
  <si>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</si>
  <si>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</si>
  <si>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</si>
  <si>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</si>
  <si>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</si>
  <si>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</si>
  <si>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</si>
  <si>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</si>
  <si>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</si>
  <si>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</si>
  <si>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</si>
  <si>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</si>
  <si>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</si>
  <si>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</si>
  <si>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</si>
  <si>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</si>
  <si>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</si>
  <si>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</si>
  <si>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</si>
  <si>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</si>
  <si>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</si>
  <si>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</si>
  <si>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</si>
  <si>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</si>
  <si>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</si>
  <si>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</si>
  <si>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</si>
  <si>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</si>
  <si>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</si>
  <si>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</si>
  <si>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</si>
  <si>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</si>
  <si>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</si>
  <si>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</si>
  <si>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</si>
  <si>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</si>
  <si>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</si>
  <si>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</si>
  <si>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</si>
  <si>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</si>
  <si>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</si>
  <si>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</si>
  <si>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</si>
  <si>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</si>
  <si>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</si>
  <si>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</si>
  <si>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</si>
  <si>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</si>
  <si>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</si>
  <si>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</si>
  <si>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</si>
  <si>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</si>
  <si>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</si>
  <si>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</si>
  <si>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</si>
  <si>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</si>
  <si>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</si>
  <si>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</si>
  <si>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</si>
  <si>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</si>
  <si>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</si>
  <si>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</si>
  <si>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</si>
  <si>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</si>
  <si>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</si>
  <si>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</si>
  <si>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</si>
  <si>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</si>
  <si>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</si>
  <si>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</si>
  <si>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</si>
  <si>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</si>
  <si>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</si>
  <si>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</si>
  <si>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</si>
  <si>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</si>
  <si>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</si>
  <si>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</si>
  <si>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</si>
  <si>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</si>
  <si>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</si>
  <si>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</si>
  <si>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</si>
  <si>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</si>
  <si>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</si>
  <si>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</si>
  <si>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</si>
  <si>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</si>
  <si>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</si>
  <si>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</si>
  <si>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</si>
  <si>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</si>
  <si>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</si>
  <si>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</si>
  <si>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</si>
  <si>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</si>
  <si>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</si>
  <si>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</si>
  <si>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</si>
  <si>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</si>
  <si>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</si>
  <si>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</si>
  <si>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</si>
  <si>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</si>
  <si>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</si>
  <si>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</si>
  <si>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</si>
  <si>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</si>
  <si>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</si>
  <si>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</si>
  <si>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</si>
  <si>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</si>
  <si>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</si>
  <si>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</si>
  <si>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</si>
  <si>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</si>
  <si>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</si>
  <si>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</si>
  <si>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</si>
  <si>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</si>
  <si>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</si>
  <si>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</si>
  <si>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</si>
  <si>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</si>
  <si>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</si>
  <si>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</si>
  <si>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</si>
  <si>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</si>
  <si>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</si>
  <si>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</si>
  <si>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</si>
  <si>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</si>
  <si>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</si>
  <si>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</si>
  <si>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</si>
  <si>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</si>
  <si>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</si>
  <si>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</si>
  <si>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</si>
  <si>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</si>
  <si>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</si>
  <si>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</si>
  <si>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</si>
  <si>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</si>
  <si>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</si>
  <si>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</si>
  <si>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</si>
  <si>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</si>
  <si>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</si>
  <si>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</si>
  <si>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</si>
  <si>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</si>
  <si>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</si>
  <si>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</si>
  <si>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</si>
  <si>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</si>
  <si>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</si>
  <si>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</si>
  <si>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</si>
  <si>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</si>
  <si>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</si>
  <si>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</si>
  <si>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</si>
  <si>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</si>
  <si>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</si>
  <si>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</si>
  <si>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</si>
  <si>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</si>
  <si>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</si>
  <si>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</si>
  <si>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</si>
  <si>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</si>
  <si>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</si>
  <si>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</si>
  <si>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</si>
  <si>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</si>
  <si>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</si>
  <si>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</si>
  <si>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</si>
  <si>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</si>
  <si>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</si>
  <si>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</si>
  <si>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</si>
  <si>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</si>
  <si>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</si>
  <si>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</si>
  <si>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</si>
  <si>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</si>
  <si>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</si>
  <si>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</si>
  <si>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</si>
  <si>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</si>
  <si>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</si>
  <si>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</si>
  <si>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</si>
  <si>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</si>
  <si>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</si>
  <si>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</si>
  <si>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</si>
  <si>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</si>
  <si>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</si>
  <si>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</si>
  <si>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</si>
  <si>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</si>
  <si>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</si>
  <si>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</si>
  <si>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</si>
  <si>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</si>
  <si>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</si>
  <si>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</si>
  <si>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</si>
  <si>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</si>
  <si>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</si>
  <si>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</si>
  <si>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</si>
  <si>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</si>
  <si>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</si>
  <si>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</si>
  <si>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</si>
  <si>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</si>
  <si>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</si>
  <si>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</si>
  <si>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</si>
  <si>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</si>
  <si>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</si>
  <si>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</si>
  <si>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</si>
  <si>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</si>
  <si>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</si>
  <si>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</si>
  <si>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</si>
  <si>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</si>
  <si>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</si>
  <si>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</si>
  <si>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</si>
  <si>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</si>
  <si>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</si>
  <si>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</si>
  <si>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</si>
  <si>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</si>
  <si>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</si>
  <si>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</si>
  <si>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</si>
  <si>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</si>
  <si>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</si>
  <si>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</si>
  <si>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</si>
  <si>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</si>
  <si>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</si>
  <si>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</si>
  <si>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</si>
  <si>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</si>
  <si>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</si>
  <si>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</si>
  <si>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</si>
  <si>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</si>
  <si>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</si>
  <si>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</si>
  <si>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</si>
  <si>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</si>
  <si>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</si>
  <si>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</si>
  <si>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</si>
  <si>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</si>
  <si>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</si>
  <si>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</si>
  <si>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</si>
  <si>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</si>
  <si>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</si>
  <si>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</si>
  <si>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</si>
  <si>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</si>
  <si>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</si>
  <si>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</si>
  <si>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</si>
  <si>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</si>
  <si>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</si>
  <si>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</si>
  <si>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</si>
  <si>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</si>
  <si>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</si>
  <si>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</si>
  <si>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</si>
  <si>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</si>
  <si>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</si>
  <si>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</si>
  <si>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</si>
  <si>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</si>
  <si>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</si>
  <si>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</si>
  <si>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</si>
  <si>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</si>
  <si>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</si>
  <si>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</si>
  <si>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</si>
  <si>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</si>
  <si>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</si>
  <si>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</si>
  <si>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</si>
  <si>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</si>
  <si>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</si>
  <si>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</si>
  <si>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</si>
  <si>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</si>
  <si>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</si>
  <si>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</si>
  <si>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</si>
  <si>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</si>
  <si>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</si>
  <si>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</si>
  <si>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</si>
  <si>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</si>
  <si>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</si>
  <si>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</si>
  <si>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</si>
  <si>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</si>
  <si>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</si>
  <si>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</si>
  <si>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</si>
  <si>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</si>
  <si>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</si>
  <si>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</si>
  <si>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</si>
  <si>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</si>
  <si>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</si>
  <si>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</si>
  <si>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</si>
  <si>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</si>
  <si>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</si>
  <si>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</si>
  <si>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</si>
  <si>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</si>
  <si>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</si>
  <si>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</si>
  <si>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</si>
  <si>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</si>
  <si>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</si>
  <si>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</si>
  <si>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</si>
  <si>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</si>
  <si>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</si>
  <si>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</si>
  <si>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</si>
  <si>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</si>
  <si>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</si>
  <si>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</si>
  <si>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</si>
  <si>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</si>
  <si>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</si>
  <si>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</si>
  <si>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</si>
  <si>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</si>
  <si>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</si>
  <si>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</si>
  <si>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</si>
  <si>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</si>
  <si>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</si>
  <si>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</si>
  <si>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</si>
  <si>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</si>
  <si>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</si>
  <si>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</si>
  <si>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</si>
  <si>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</si>
  <si>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</si>
  <si>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</si>
  <si>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</si>
  <si>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</si>
  <si>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</si>
  <si>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</si>
  <si>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</si>
  <si>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</si>
  <si>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</si>
  <si>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</si>
  <si>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</si>
  <si>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</si>
  <si>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</si>
  <si>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</si>
  <si>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</si>
  <si>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</si>
  <si>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</si>
  <si>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</si>
  <si>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</si>
  <si>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</si>
  <si>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</si>
  <si>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</si>
  <si>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</si>
  <si>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</si>
  <si>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</si>
  <si>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</si>
  <si>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</si>
  <si>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</si>
  <si>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</si>
  <si>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</si>
  <si>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</si>
  <si>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</si>
  <si>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</si>
  <si>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</si>
  <si>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</si>
  <si>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</si>
  <si>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</si>
  <si>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</si>
  <si>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</si>
  <si>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</si>
  <si>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</si>
  <si>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</si>
  <si>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</si>
  <si>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</si>
  <si>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</si>
  <si>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</si>
  <si>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</si>
  <si>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</si>
  <si>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</si>
  <si>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</si>
  <si>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</si>
  <si>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</si>
  <si>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</si>
  <si>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</si>
  <si>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</si>
  <si>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</si>
  <si>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</si>
  <si>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</si>
  <si>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</si>
  <si>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</si>
  <si>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</si>
  <si>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</si>
  <si>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</si>
  <si>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</si>
  <si>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</si>
  <si>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</si>
  <si>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</si>
  <si>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</si>
  <si>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</si>
  <si>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</si>
  <si>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</si>
  <si>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</si>
  <si>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</si>
  <si>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</si>
  <si>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</si>
  <si>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</si>
  <si>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</si>
  <si>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</si>
  <si>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</si>
  <si>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</si>
  <si>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</si>
  <si>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</si>
  <si>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</si>
  <si>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</si>
  <si>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</si>
  <si>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</si>
  <si>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</si>
  <si>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</si>
  <si>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</si>
  <si>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</si>
  <si>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</si>
  <si>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</si>
  <si>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</si>
  <si>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</si>
  <si>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</si>
  <si>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</si>
  <si>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</si>
  <si>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</si>
  <si>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</si>
  <si>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</si>
  <si>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</si>
  <si>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</si>
  <si>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</si>
  <si>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</si>
  <si>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</si>
  <si>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</si>
  <si>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</si>
  <si>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</si>
  <si>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</si>
  <si>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</si>
  <si>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</si>
  <si>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</si>
  <si>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</si>
  <si>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</si>
  <si>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</si>
  <si>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</si>
  <si>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</si>
  <si>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</si>
  <si>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</si>
  <si>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</si>
  <si>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</si>
  <si>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</si>
  <si>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</si>
  <si>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</si>
  <si>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</si>
  <si>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</si>
  <si>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</si>
  <si>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</si>
  <si>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</si>
  <si>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</si>
  <si>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</si>
  <si>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</si>
  <si>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</si>
  <si>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</si>
  <si>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</si>
  <si>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</si>
  <si>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</si>
  <si>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</si>
  <si>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</si>
  <si>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</si>
  <si>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</si>
  <si>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</si>
  <si>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</si>
  <si>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</si>
  <si>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</si>
  <si>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</si>
  <si>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</si>
  <si>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</si>
  <si>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</si>
  <si>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</si>
  <si>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</si>
  <si>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</si>
  <si>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</si>
  <si>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</si>
  <si>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</si>
  <si>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</si>
  <si>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</si>
  <si>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</si>
  <si>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</si>
  <si>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</si>
  <si>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</si>
  <si>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</si>
  <si>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</si>
  <si>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</si>
  <si>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</si>
  <si>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</si>
  <si>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</si>
  <si>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</si>
  <si>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</si>
  <si>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</si>
  <si>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</si>
  <si>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</si>
  <si>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</si>
  <si>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</si>
  <si>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</si>
  <si>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</si>
  <si>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</si>
  <si>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</si>
  <si>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</si>
  <si>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</si>
  <si>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</si>
  <si>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</si>
  <si>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</si>
  <si>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</si>
  <si>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</si>
  <si>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</si>
  <si>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</si>
  <si>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</si>
  <si>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</si>
  <si>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</si>
  <si>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</si>
  <si>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</si>
  <si>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</si>
  <si>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</si>
  <si>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</si>
  <si>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</si>
  <si>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</si>
  <si>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</si>
  <si>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</si>
  <si>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</si>
  <si>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</si>
  <si>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</si>
  <si>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</si>
  <si>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</si>
  <si>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</si>
  <si>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</si>
  <si>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</si>
  <si>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</si>
  <si>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</si>
  <si>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</si>
  <si>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</si>
  <si>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</si>
  <si>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</si>
  <si>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</si>
  <si>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</si>
  <si>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</si>
  <si>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</si>
  <si>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</si>
  <si>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</si>
  <si>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</si>
  <si>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</si>
  <si>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</si>
  <si>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</si>
  <si>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</si>
  <si>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</si>
  <si>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</si>
  <si>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</si>
  <si>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</si>
  <si>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</si>
  <si>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</si>
  <si>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</si>
  <si>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</si>
  <si>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</si>
  <si>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</si>
  <si>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</si>
  <si>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</si>
  <si>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</si>
  <si>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</si>
  <si>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</si>
  <si>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</si>
  <si>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</si>
  <si>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</si>
  <si>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</si>
  <si>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</si>
  <si>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</si>
  <si>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</si>
  <si>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</si>
  <si>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</si>
  <si>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</si>
  <si>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</si>
  <si>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</si>
  <si>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</si>
  <si>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</si>
  <si>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</si>
  <si>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</si>
  <si>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</si>
  <si>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</si>
  <si>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</si>
  <si>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</si>
  <si>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</si>
  <si>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</si>
  <si>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</si>
  <si>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</si>
  <si>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</si>
  <si>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</si>
  <si>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</si>
  <si>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</si>
  <si>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</si>
  <si>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</si>
  <si>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</si>
  <si>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</si>
  <si>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</si>
  <si>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</si>
  <si>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</si>
  <si>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</si>
  <si>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</si>
  <si>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</si>
  <si>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</si>
  <si>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</si>
  <si>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</si>
  <si>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</si>
  <si>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</si>
  <si>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</si>
  <si>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</si>
  <si>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</si>
  <si>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</si>
  <si>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</si>
  <si>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</si>
  <si>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</si>
  <si>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</si>
  <si>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</si>
  <si>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</si>
  <si>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</si>
  <si>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</si>
  <si>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</si>
  <si>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</si>
  <si>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</si>
  <si>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</si>
  <si>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</si>
  <si>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</si>
  <si>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</si>
  <si>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</si>
  <si>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</si>
  <si>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</si>
  <si>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</si>
  <si>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</si>
  <si>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</si>
  <si>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</si>
  <si>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</si>
  <si>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</si>
  <si>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</si>
  <si>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</si>
  <si>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</si>
  <si>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</si>
  <si>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</si>
  <si>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</si>
  <si>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</si>
  <si>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</si>
  <si>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</si>
  <si>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</si>
  <si>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</si>
  <si>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</si>
  <si>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</si>
  <si>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</si>
  <si>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</si>
  <si>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</si>
  <si>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</si>
  <si>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</si>
  <si>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</si>
  <si>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</si>
  <si>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</si>
  <si>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</si>
  <si>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</si>
  <si>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</si>
  <si>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</si>
  <si>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</si>
  <si>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</si>
  <si>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</si>
  <si>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</si>
  <si>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</si>
  <si>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</si>
  <si>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</si>
  <si>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</si>
  <si>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</si>
  <si>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</si>
  <si>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</si>
  <si>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</si>
  <si>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</si>
  <si>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</si>
  <si>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</si>
  <si>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</si>
  <si>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</si>
  <si>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</si>
  <si>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</si>
  <si>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</si>
  <si>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</si>
  <si>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</si>
  <si>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</si>
  <si>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</si>
  <si>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</si>
  <si>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</si>
  <si>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</si>
  <si>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</si>
  <si>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</si>
  <si>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</si>
  <si>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</si>
  <si>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</si>
  <si>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</si>
  <si>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</si>
  <si>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</si>
  <si>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</si>
  <si>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</si>
  <si>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</si>
  <si>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</si>
  <si>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</si>
  <si>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</si>
  <si>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</si>
  <si>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</si>
  <si>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</si>
  <si>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</si>
  <si>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</si>
  <si>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</si>
  <si>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</si>
  <si>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</si>
  <si>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</si>
  <si>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</si>
  <si>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</si>
  <si>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</si>
  <si>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</si>
  <si>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</si>
  <si>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</si>
  <si>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</si>
  <si>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</si>
  <si>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</si>
  <si>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</si>
  <si>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</si>
  <si>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</si>
  <si>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</si>
  <si>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</si>
  <si>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</si>
  <si>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</si>
  <si>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</si>
  <si>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</si>
  <si>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</si>
  <si>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</si>
  <si>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</si>
  <si>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</si>
  <si>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</si>
  <si>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</si>
  <si>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</si>
  <si>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</si>
  <si>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</si>
  <si>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</si>
  <si>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</si>
  <si>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</si>
  <si>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</si>
  <si>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</si>
  <si>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</si>
  <si>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</si>
  <si>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</si>
  <si>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</si>
  <si>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</si>
  <si>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</si>
  <si>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</si>
  <si>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</si>
  <si>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</si>
  <si>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</si>
  <si>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</si>
  <si>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</si>
  <si>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</si>
  <si>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</si>
  <si>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</si>
  <si>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</si>
  <si>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</si>
  <si>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</si>
  <si>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</si>
  <si>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</si>
  <si>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</si>
  <si>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</si>
  <si>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</si>
  <si>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</si>
  <si>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</si>
  <si>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</si>
  <si>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</si>
  <si>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</si>
  <si>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</si>
  <si>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</si>
  <si>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</si>
  <si>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</si>
  <si>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</si>
  <si>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</si>
  <si>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</si>
  <si>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</si>
  <si>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</si>
  <si>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</si>
  <si>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</si>
  <si>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</si>
  <si>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</si>
  <si>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</si>
  <si>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</si>
  <si>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</si>
  <si>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</si>
  <si>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</si>
  <si>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</si>
  <si>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</si>
  <si>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</si>
  <si>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</si>
  <si>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</si>
  <si>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</si>
  <si>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</si>
  <si>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</si>
  <si>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</si>
  <si>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</si>
  <si>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</si>
  <si>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</si>
  <si>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</si>
  <si>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</si>
  <si>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</si>
  <si>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</si>
  <si>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</si>
  <si>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</si>
  <si>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</si>
  <si>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</si>
  <si>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</si>
  <si>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</si>
  <si>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</si>
  <si>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</si>
  <si>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</si>
  <si>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</si>
  <si>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</si>
  <si>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</si>
  <si>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</si>
  <si>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</si>
  <si>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</si>
  <si>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</si>
  <si>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</si>
  <si>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</si>
  <si>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</si>
  <si>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</si>
  <si>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</si>
  <si>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</si>
  <si>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</si>
  <si>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</si>
  <si>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</si>
  <si>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</si>
  <si>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</si>
  <si>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</si>
  <si>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</si>
  <si>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</si>
  <si>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</si>
  <si>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</si>
  <si>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</si>
  <si>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</si>
  <si>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</si>
  <si>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</si>
  <si>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</si>
  <si>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</si>
  <si>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</si>
  <si>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</si>
  <si>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</si>
  <si>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</si>
  <si>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</si>
  <si>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</si>
  <si>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</si>
  <si>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</si>
  <si>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</si>
  <si>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</si>
  <si>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</si>
  <si>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</si>
  <si>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</si>
  <si>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</si>
  <si>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</si>
  <si>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</si>
  <si>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</si>
  <si>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</si>
  <si>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</si>
  <si>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</si>
  <si>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</si>
  <si>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</si>
  <si>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</si>
  <si>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</si>
  <si>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</si>
  <si>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</si>
  <si>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</si>
  <si>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</si>
  <si>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</si>
  <si>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</si>
  <si>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</si>
  <si>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</si>
  <si>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</si>
  <si>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</si>
  <si>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</si>
  <si>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</si>
  <si>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</si>
  <si>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</si>
  <si>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</si>
  <si>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</si>
  <si>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</si>
  <si>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</si>
  <si>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</si>
  <si>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</si>
  <si>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</si>
  <si>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</si>
  <si>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</si>
  <si>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</si>
  <si>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</si>
  <si>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</si>
  <si>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</si>
  <si>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</si>
  <si>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</si>
  <si>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</si>
  <si>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</si>
  <si>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</si>
  <si>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</si>
  <si>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</si>
  <si>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</si>
  <si>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</si>
  <si>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</si>
  <si>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</si>
  <si>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</si>
  <si>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</si>
  <si>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</si>
  <si>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</si>
  <si>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</si>
  <si>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</si>
  <si>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</si>
  <si>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</si>
  <si>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</si>
  <si>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</si>
  <si>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</si>
  <si>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</si>
  <si>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</si>
  <si>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</si>
  <si>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</si>
  <si>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</si>
  <si>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</si>
  <si>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</si>
  <si>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</si>
  <si>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</si>
  <si>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</si>
  <si>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</si>
  <si>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</si>
  <si>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</si>
  <si>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</si>
  <si>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</si>
  <si>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</si>
  <si>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</si>
  <si>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</si>
  <si>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</si>
  <si>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</si>
  <si>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</si>
  <si>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</si>
  <si>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</si>
  <si>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</si>
  <si>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</si>
  <si>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</si>
  <si>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</si>
  <si>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</si>
  <si>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</si>
  <si>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</si>
  <si>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</si>
  <si>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</si>
  <si>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</si>
  <si>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</si>
  <si>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</si>
  <si>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</si>
  <si>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</si>
  <si>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</si>
  <si>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</si>
  <si>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</si>
  <si>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</si>
  <si>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</si>
  <si>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</si>
  <si>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</si>
  <si>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</si>
  <si>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</si>
  <si>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</si>
  <si>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</si>
  <si>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</si>
  <si>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</si>
  <si>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</si>
  <si>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</si>
  <si>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</si>
  <si>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</si>
  <si>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</si>
  <si>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</si>
  <si>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</si>
  <si>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</si>
  <si>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</si>
  <si>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</si>
  <si>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</si>
  <si>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</si>
  <si>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</si>
  <si>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</si>
  <si>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</si>
  <si>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</si>
  <si>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</si>
  <si>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</si>
  <si>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</si>
  <si>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</si>
  <si>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</si>
  <si>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</si>
  <si>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</si>
  <si>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</si>
  <si>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</si>
  <si>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</si>
  <si>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</si>
  <si>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</si>
  <si>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</si>
  <si>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</si>
  <si>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</si>
  <si>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</si>
  <si>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</si>
  <si>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</si>
  <si>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</si>
  <si>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</si>
  <si>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</si>
  <si>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</si>
  <si>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</si>
  <si>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</si>
  <si>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</si>
  <si>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</si>
  <si>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</si>
  <si>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</si>
  <si>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</si>
  <si>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</si>
  <si>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</si>
  <si>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</si>
  <si>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</si>
  <si>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</si>
  <si>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</si>
  <si>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</si>
  <si>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</si>
  <si>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</si>
  <si>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</si>
  <si>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</si>
  <si>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</si>
  <si>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</si>
  <si>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</si>
  <si>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</si>
  <si>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</si>
  <si>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</si>
  <si>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</si>
  <si>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</si>
  <si>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</si>
  <si>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</si>
  <si>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</si>
  <si>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</si>
  <si>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</si>
  <si>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</si>
  <si>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</si>
  <si>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</si>
  <si>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</si>
  <si>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</si>
  <si>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</si>
  <si>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</si>
  <si>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</si>
  <si>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</si>
  <si>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</si>
  <si>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</si>
  <si>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</si>
  <si>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</si>
  <si>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</si>
  <si>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</si>
  <si>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</si>
  <si>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</si>
  <si>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</si>
  <si>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</si>
  <si>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</si>
  <si>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</si>
  <si>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</si>
  <si>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</si>
  <si>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</si>
  <si>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</si>
  <si>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</si>
  <si>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</si>
  <si>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</si>
  <si>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</si>
  <si>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</si>
  <si>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</si>
  <si>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</si>
  <si>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</si>
  <si>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</si>
  <si>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</si>
  <si>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</si>
  <si>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</si>
  <si>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</si>
  <si>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</si>
  <si>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</si>
  <si>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</si>
  <si>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</si>
  <si>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</si>
  <si>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</si>
  <si>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</si>
  <si>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</si>
  <si>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</si>
  <si>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</si>
  <si>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</si>
  <si>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</si>
  <si>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</si>
  <si>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</si>
  <si>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</si>
  <si>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</si>
  <si>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</si>
  <si>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</si>
  <si>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</si>
  <si>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</si>
  <si>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</si>
  <si>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</si>
  <si>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</si>
  <si>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</si>
  <si>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</si>
  <si>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</si>
  <si>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</si>
  <si>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</si>
  <si>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</si>
  <si>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</si>
  <si>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</si>
  <si>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</si>
  <si>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</si>
  <si>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</si>
  <si>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</si>
  <si>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</si>
  <si>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</si>
  <si>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</si>
  <si>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</si>
  <si>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</si>
  <si>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</si>
  <si>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</si>
  <si>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</si>
  <si>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</si>
  <si>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</si>
  <si>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</si>
  <si>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</si>
  <si>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</si>
  <si>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</si>
  <si>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</si>
  <si>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</si>
  <si>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</si>
  <si>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</si>
  <si>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</si>
  <si>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</si>
  <si>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</si>
  <si>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</si>
  <si>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</si>
  <si>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</si>
  <si>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</si>
  <si>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</si>
  <si>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</si>
  <si>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</si>
  <si>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</si>
  <si>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</si>
  <si>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</si>
  <si>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</si>
  <si>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</si>
  <si>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</si>
  <si>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</si>
  <si>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</si>
  <si>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</si>
  <si>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</si>
  <si>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</si>
  <si>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</si>
  <si>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</si>
  <si>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</si>
  <si>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</si>
  <si>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</si>
  <si>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</si>
  <si>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</si>
  <si>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</si>
  <si>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</si>
  <si>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</si>
  <si>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</si>
  <si>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</si>
  <si>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</si>
  <si>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</si>
  <si>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</si>
  <si>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</si>
  <si>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</si>
  <si>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</si>
  <si>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</si>
  <si>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</si>
  <si>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</si>
  <si>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</si>
  <si>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</si>
  <si>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</si>
  <si>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</si>
  <si>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</si>
  <si>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</si>
  <si>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</si>
  <si>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</si>
  <si>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</si>
  <si>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</si>
  <si>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</si>
  <si>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</si>
  <si>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</si>
  <si>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</si>
  <si>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</si>
  <si>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</si>
  <si>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</si>
  <si>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</si>
  <si>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</si>
  <si>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</si>
  <si>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</si>
  <si>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</si>
  <si>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</si>
  <si>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</si>
  <si>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</si>
  <si>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</si>
  <si>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</si>
  <si>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</si>
  <si>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</si>
  <si>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</si>
  <si>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</si>
  <si>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</si>
  <si>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</si>
  <si>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</si>
  <si>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</si>
  <si>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</si>
  <si>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</si>
  <si>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</si>
  <si>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</si>
  <si>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</si>
  <si>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</si>
  <si>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</si>
  <si>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</si>
  <si>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</si>
  <si>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</si>
  <si>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</si>
  <si>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</si>
  <si>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</si>
  <si>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</si>
  <si>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</si>
  <si>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</si>
  <si>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</si>
  <si>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</si>
  <si>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</si>
  <si>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</si>
  <si>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</si>
  <si>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</si>
  <si>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</si>
  <si>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</si>
  <si>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</si>
  <si>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</si>
  <si>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</si>
  <si>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</si>
  <si>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</si>
  <si>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</si>
  <si>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</si>
  <si>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</si>
  <si>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</si>
  <si>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</si>
  <si>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</si>
  <si>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</si>
  <si>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</si>
  <si>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</si>
  <si>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</si>
  <si>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</si>
  <si>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</si>
  <si>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</si>
  <si>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</si>
  <si>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</si>
  <si>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</si>
  <si>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</si>
  <si>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</si>
  <si>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</si>
  <si>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</si>
  <si>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</si>
  <si>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</si>
  <si>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</si>
  <si>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</si>
  <si>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</si>
  <si>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</si>
  <si>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</si>
  <si>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</si>
  <si>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</si>
  <si>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</si>
  <si>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</si>
  <si>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</si>
  <si>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</si>
  <si>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</si>
  <si>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</si>
  <si>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</si>
  <si>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</si>
  <si>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</si>
  <si>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</si>
  <si>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</si>
  <si>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</si>
  <si>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</si>
  <si>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</si>
  <si>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</si>
  <si>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</si>
  <si>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</si>
  <si>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</si>
  <si>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</si>
  <si>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</si>
  <si>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</si>
  <si>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</si>
  <si>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</si>
  <si>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</si>
  <si>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</si>
  <si>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</si>
  <si>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</si>
  <si>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</si>
  <si>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</si>
  <si>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</si>
  <si>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</si>
  <si>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</si>
  <si>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</si>
  <si>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</si>
  <si>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</si>
  <si>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</si>
  <si>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</si>
  <si>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</si>
  <si>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</si>
  <si>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</si>
  <si>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</si>
  <si>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</si>
  <si>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</si>
  <si>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</si>
  <si>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</si>
  <si>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</si>
  <si>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</si>
  <si>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</si>
  <si>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</si>
  <si>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</si>
  <si>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</si>
  <si>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</si>
  <si>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</si>
  <si>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</si>
  <si>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</si>
  <si>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</si>
  <si>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</si>
  <si>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</si>
  <si>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</si>
  <si>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</si>
  <si>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</si>
  <si>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</si>
  <si>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</si>
  <si>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</si>
  <si>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</si>
  <si>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</si>
  <si>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</si>
  <si>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</si>
  <si>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</si>
  <si>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</si>
  <si>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</si>
  <si>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</si>
  <si>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</si>
  <si>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</si>
  <si>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</si>
  <si>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</si>
  <si>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</si>
  <si>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</si>
  <si>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</si>
  <si>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</si>
  <si>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</si>
  <si>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</si>
  <si>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</si>
  <si>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</si>
  <si>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</si>
  <si>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</si>
  <si>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</si>
  <si>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</si>
  <si>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</si>
  <si>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</si>
  <si>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</si>
  <si>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</si>
  <si>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</si>
  <si>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</si>
  <si>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</si>
  <si>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</si>
  <si>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</si>
  <si>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</si>
  <si>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</si>
  <si>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</si>
  <si>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</si>
  <si>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</si>
  <si>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</si>
  <si>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</si>
  <si>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</si>
  <si>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</si>
  <si>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</si>
  <si>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</si>
  <si>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</si>
  <si>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</si>
  <si>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</si>
  <si>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</si>
  <si>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</si>
  <si>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</si>
  <si>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</si>
  <si>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</si>
  <si>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</si>
  <si>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</si>
  <si>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</si>
  <si>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</si>
  <si>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</si>
  <si>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</si>
  <si>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</si>
  <si>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</si>
  <si>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</si>
  <si>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</si>
  <si>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</si>
  <si>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</si>
  <si>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</si>
  <si>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</si>
  <si>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</si>
  <si>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</si>
  <si>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</si>
  <si>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</si>
  <si>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</si>
  <si>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</si>
  <si>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</si>
  <si>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</si>
  <si>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</si>
  <si>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</si>
  <si>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</si>
  <si>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</si>
  <si>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</si>
  <si>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</si>
  <si>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</si>
  <si>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</si>
  <si>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</si>
  <si>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</si>
  <si>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</si>
  <si>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</si>
  <si>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</si>
  <si>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</si>
  <si>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</si>
  <si>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</si>
  <si>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</si>
  <si>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</si>
  <si>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</si>
  <si>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</si>
  <si>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</si>
  <si>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</si>
  <si>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</si>
  <si>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</si>
  <si>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</si>
  <si>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</si>
  <si>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</si>
  <si>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</si>
  <si>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</si>
  <si>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</si>
  <si>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</si>
  <si>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</si>
  <si>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</si>
  <si>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</si>
  <si>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</si>
  <si>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</si>
  <si>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</si>
  <si>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</si>
  <si>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</si>
  <si>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</si>
  <si>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</si>
  <si>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</si>
  <si>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</si>
  <si>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</si>
  <si>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</si>
  <si>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</si>
  <si>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</si>
  <si>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</si>
  <si>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</si>
  <si>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</si>
  <si>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</si>
  <si>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</si>
  <si>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</si>
  <si>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</si>
  <si>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</si>
  <si>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</si>
  <si>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</si>
  <si>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</si>
  <si>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</si>
  <si>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</si>
  <si>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</si>
  <si>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</si>
  <si>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</si>
  <si>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</si>
  <si>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</si>
  <si>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</si>
  <si>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</si>
  <si>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</si>
  <si>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</si>
  <si>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</si>
  <si>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</si>
  <si>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</si>
  <si>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</si>
  <si>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</si>
  <si>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</si>
  <si>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</si>
  <si>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</si>
  <si>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</si>
  <si>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</si>
  <si>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</si>
  <si>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</si>
  <si>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</si>
  <si>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</si>
  <si>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</si>
  <si>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</si>
  <si>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</si>
  <si>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</si>
  <si>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</si>
  <si>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</si>
  <si>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</si>
  <si>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</si>
  <si>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</si>
  <si>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</si>
  <si>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</si>
  <si>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</si>
  <si>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</si>
  <si>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</si>
  <si>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</si>
  <si>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</si>
  <si>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</si>
  <si>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</si>
  <si>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</si>
  <si>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</si>
  <si>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</si>
  <si>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</si>
  <si>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</si>
  <si>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</si>
  <si>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</si>
  <si>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</si>
  <si>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</si>
  <si>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</si>
  <si>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</si>
  <si>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</si>
  <si>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</si>
  <si>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</si>
  <si>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</si>
  <si>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</si>
  <si>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</si>
  <si>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</si>
  <si>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</si>
  <si>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</si>
  <si>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</si>
  <si>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</si>
  <si>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</si>
  <si>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</si>
  <si>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</si>
  <si>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</si>
  <si>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</si>
  <si>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</si>
  <si>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</si>
  <si>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</si>
  <si>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</si>
  <si>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</si>
  <si>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</si>
  <si>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</si>
  <si>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</si>
  <si>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</si>
  <si>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</si>
  <si>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</si>
  <si>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</si>
  <si>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</si>
  <si>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</si>
  <si>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</si>
  <si>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</si>
  <si>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</si>
  <si>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</si>
  <si>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</si>
  <si>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</si>
  <si>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</si>
  <si>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</si>
  <si>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</si>
  <si>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</si>
  <si>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</si>
  <si>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</si>
  <si>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</si>
  <si>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</si>
  <si>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</si>
  <si>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</si>
  <si>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</si>
  <si>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</si>
  <si>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</si>
  <si>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</si>
  <si>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</si>
  <si>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</si>
  <si>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</si>
  <si>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</si>
  <si>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</si>
  <si>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</si>
  <si>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</si>
  <si>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</si>
  <si>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</si>
  <si>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</si>
  <si>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</si>
  <si>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</si>
  <si>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</si>
  <si>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</si>
  <si>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</si>
  <si>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</si>
  <si>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</si>
  <si>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</si>
  <si>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</si>
  <si>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</si>
  <si>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</si>
  <si>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</si>
  <si>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</si>
  <si>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</si>
  <si>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</si>
  <si>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</si>
  <si>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</si>
  <si>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</si>
  <si>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</si>
  <si>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</si>
  <si>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</si>
  <si>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</si>
  <si>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</si>
  <si>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</si>
  <si>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</si>
  <si>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</si>
  <si>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</si>
  <si>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</si>
  <si>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</si>
  <si>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</si>
  <si>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</si>
  <si>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</si>
  <si>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</si>
  <si>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</si>
  <si>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</si>
  <si>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</si>
  <si>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</si>
  <si>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</si>
  <si>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</si>
  <si>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</si>
  <si>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</si>
  <si>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</si>
  <si>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</si>
  <si>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</si>
  <si>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</si>
  <si>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</si>
  <si>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</si>
  <si>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</si>
  <si>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</si>
  <si>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</si>
  <si>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</si>
  <si>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</si>
  <si>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</si>
  <si>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</si>
  <si>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</si>
  <si>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</si>
  <si>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</si>
  <si>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</si>
  <si>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</si>
  <si>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</si>
  <si>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</si>
  <si>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</si>
  <si>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</si>
  <si>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</si>
  <si>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</si>
  <si>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</si>
  <si>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</si>
  <si>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</si>
  <si>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</si>
  <si>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</si>
  <si>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</si>
  <si>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</si>
  <si>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</si>
  <si>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</si>
  <si>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</si>
  <si>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</si>
  <si>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</si>
  <si>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</si>
  <si>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</si>
  <si>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</si>
  <si>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</si>
  <si>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</si>
  <si>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</si>
  <si>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</si>
  <si>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</si>
  <si>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</si>
  <si>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</si>
  <si>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</si>
  <si>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</si>
  <si>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</si>
  <si>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</si>
  <si>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</si>
  <si>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</si>
  <si>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</si>
  <si>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</si>
  <si>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</si>
  <si>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</si>
  <si>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</si>
  <si>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</si>
  <si>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</si>
  <si>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</si>
  <si>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</si>
  <si>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</si>
  <si>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</si>
  <si>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</si>
  <si>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</si>
  <si>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</si>
  <si>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</si>
  <si>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</si>
  <si>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</si>
  <si>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</si>
  <si>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</si>
  <si>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</si>
  <si>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</si>
  <si>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</si>
  <si>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</si>
  <si>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</si>
  <si>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</si>
  <si>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</si>
  <si>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</si>
  <si>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</si>
  <si>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</si>
  <si>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</si>
  <si>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</si>
  <si>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</si>
  <si>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</si>
  <si>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</si>
  <si>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</si>
  <si>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</si>
  <si>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</si>
  <si>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</si>
  <si>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</si>
  <si>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</si>
  <si>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</si>
  <si>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</si>
  <si>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</si>
  <si>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</si>
  <si>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</si>
  <si>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</si>
  <si>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</si>
  <si>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</si>
  <si>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</si>
  <si>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</si>
  <si>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</si>
  <si>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</si>
  <si>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</si>
  <si>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</si>
  <si>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</si>
  <si>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</si>
  <si>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</si>
  <si>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</si>
  <si>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</si>
  <si>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</si>
  <si>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</si>
  <si>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</si>
  <si>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</si>
  <si>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</si>
  <si>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</si>
  <si>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</si>
  <si>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</si>
  <si>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</si>
  <si>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</si>
  <si>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</si>
  <si>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</si>
  <si>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</si>
  <si>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</si>
  <si>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</si>
  <si>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</si>
  <si>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</si>
  <si>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</si>
  <si>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</si>
  <si>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</si>
  <si>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</si>
  <si>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</si>
  <si>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</si>
  <si>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</si>
  <si>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</si>
  <si>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</si>
  <si>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</si>
  <si>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</si>
  <si>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</si>
  <si>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</si>
  <si>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</si>
  <si>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</si>
  <si>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</si>
  <si>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</si>
  <si>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</si>
  <si>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</si>
  <si>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</si>
  <si>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</si>
  <si>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</si>
  <si>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</si>
  <si>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</si>
  <si>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</si>
  <si>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</si>
  <si>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</si>
  <si>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</si>
  <si>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</si>
  <si>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</si>
  <si>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</si>
  <si>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</si>
  <si>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</si>
  <si>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</si>
  <si>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</si>
  <si>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</si>
  <si>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</si>
  <si>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</si>
  <si>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</si>
  <si>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</si>
  <si>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</si>
  <si>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</si>
  <si>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</si>
  <si>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</si>
  <si>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</si>
  <si>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</si>
  <si>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</si>
  <si>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</si>
  <si>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</si>
  <si>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</si>
  <si>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</si>
  <si>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</si>
  <si>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</si>
  <si>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</si>
  <si>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</si>
  <si>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</si>
  <si>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</si>
  <si>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</si>
  <si>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</si>
  <si>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</si>
  <si>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</si>
  <si>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</si>
  <si>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</si>
  <si>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</si>
  <si>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</si>
  <si>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</si>
  <si>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</si>
  <si>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</si>
  <si>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</si>
  <si>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</si>
  <si>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</si>
  <si>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</si>
  <si>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</si>
  <si>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</si>
  <si>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</si>
  <si>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</si>
  <si>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</si>
  <si>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</si>
  <si>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</si>
  <si>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</si>
  <si>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</si>
  <si>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</si>
  <si>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</si>
  <si>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</si>
  <si>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</si>
  <si>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</si>
  <si>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</si>
  <si>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</si>
  <si>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</si>
  <si>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</si>
  <si>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</si>
  <si>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</si>
  <si>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</si>
  <si>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</si>
  <si>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</si>
  <si>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</si>
  <si>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</si>
  <si>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</si>
  <si>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</si>
  <si>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</si>
  <si>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</si>
  <si>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</si>
  <si>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</si>
  <si>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</si>
  <si>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</si>
  <si>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</si>
  <si>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</si>
  <si>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</si>
  <si>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</si>
  <si>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</si>
  <si>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</si>
  <si>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</si>
  <si>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</si>
  <si>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</si>
  <si>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</si>
  <si>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</si>
  <si>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</si>
  <si>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</si>
  <si>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</si>
  <si>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</si>
  <si>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</si>
  <si>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</si>
  <si>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</si>
  <si>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</si>
  <si>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</si>
  <si>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</si>
  <si>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</si>
  <si>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</si>
  <si>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</si>
  <si>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</si>
  <si>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</si>
  <si>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</si>
  <si>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</si>
  <si>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</si>
  <si>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</si>
  <si>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</si>
  <si>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</si>
  <si>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</si>
  <si>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</si>
  <si>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</si>
  <si>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</si>
  <si>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</si>
  <si>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</si>
  <si>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</si>
  <si>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</si>
  <si>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</si>
  <si>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</si>
  <si>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</si>
  <si>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</si>
  <si>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</si>
  <si>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</si>
  <si>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</si>
  <si>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</si>
  <si>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</si>
  <si>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</si>
  <si>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</si>
  <si>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</si>
  <si>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</si>
  <si>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</si>
  <si>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</si>
  <si>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</si>
  <si>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</si>
  <si>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</si>
  <si>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</si>
  <si>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</si>
  <si>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</si>
  <si>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</si>
  <si>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</si>
  <si>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</si>
  <si>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</si>
  <si>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</si>
  <si>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</si>
  <si>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</si>
  <si>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</si>
  <si>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</si>
  <si>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</si>
  <si>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</si>
  <si>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</si>
  <si>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</si>
  <si>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</si>
  <si>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</si>
  <si>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</si>
  <si>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</si>
  <si>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</si>
  <si>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</si>
  <si>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</si>
  <si>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</si>
  <si>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</si>
  <si>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</si>
  <si>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</si>
  <si>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</si>
  <si>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</si>
  <si>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</si>
  <si>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</si>
  <si>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</si>
  <si>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</si>
  <si>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</si>
  <si>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</si>
  <si>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</si>
  <si>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</si>
  <si>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</si>
  <si>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</si>
  <si>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</si>
  <si>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</si>
  <si>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</si>
  <si>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</si>
  <si>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</si>
  <si>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</si>
  <si>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</si>
  <si>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</si>
  <si>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</si>
  <si>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</si>
  <si>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</si>
  <si>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</si>
  <si>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</si>
  <si>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</si>
  <si>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</si>
  <si>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</si>
  <si>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</si>
  <si>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</si>
  <si>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</si>
  <si>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</si>
  <si>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</si>
  <si>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</si>
  <si>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</si>
  <si>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</si>
  <si>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</si>
  <si>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</si>
  <si>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</si>
  <si>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</si>
  <si>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</si>
  <si>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</si>
  <si>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</si>
  <si>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</si>
  <si>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</si>
  <si>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</si>
  <si>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</si>
  <si>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</si>
  <si>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</si>
  <si>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</si>
  <si>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</si>
  <si>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</si>
  <si>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</si>
  <si>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</si>
  <si>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</si>
  <si>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</si>
  <si>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</si>
  <si>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</si>
  <si>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</si>
  <si>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</si>
  <si>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</si>
  <si>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</si>
  <si>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</si>
  <si>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</si>
  <si>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</si>
  <si>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</si>
  <si>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</si>
  <si>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</si>
  <si>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</si>
  <si>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</si>
  <si>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</si>
  <si>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</si>
  <si>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</si>
  <si>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</si>
  <si>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</si>
  <si>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</si>
  <si>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</si>
  <si>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</si>
  <si>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</si>
  <si>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</si>
  <si>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</si>
  <si>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</si>
  <si>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</si>
  <si>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</si>
  <si>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</si>
  <si>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</si>
  <si>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</si>
  <si>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</si>
  <si>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</si>
  <si>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</si>
  <si>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</si>
  <si>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</si>
  <si>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</si>
  <si>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</si>
  <si>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</si>
  <si>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</si>
  <si>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</si>
  <si>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</si>
  <si>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</si>
  <si>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</si>
  <si>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</si>
  <si>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</si>
  <si>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</si>
  <si>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</si>
  <si>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</si>
  <si>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</si>
  <si>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</si>
  <si>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</si>
  <si>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</si>
  <si>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</si>
  <si>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</si>
  <si>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</si>
  <si>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</si>
  <si>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</si>
  <si>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</si>
  <si>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</si>
  <si>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</si>
  <si>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</si>
  <si>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</si>
  <si>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</si>
  <si>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</si>
  <si>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</si>
  <si>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</si>
  <si>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</si>
  <si>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</si>
  <si>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</si>
  <si>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</si>
  <si>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</si>
  <si>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</si>
  <si>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</si>
  <si>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</si>
  <si>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</si>
  <si>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</si>
  <si>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</si>
  <si>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</si>
  <si>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</si>
  <si>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</si>
  <si>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</si>
  <si>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</si>
  <si>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</si>
  <si>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</si>
  <si>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</si>
  <si>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</si>
  <si>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</si>
  <si>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</si>
  <si>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</si>
  <si>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</si>
  <si>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</si>
  <si>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</si>
  <si>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</si>
  <si>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</si>
  <si>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</si>
  <si>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</si>
  <si>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</si>
  <si>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</si>
  <si>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</si>
  <si>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</si>
  <si>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</si>
  <si>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</si>
  <si>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</si>
  <si>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</si>
  <si>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</si>
  <si>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</si>
  <si>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</si>
  <si>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</si>
  <si>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</si>
  <si>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</si>
  <si>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</si>
  <si>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</si>
  <si>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</si>
  <si>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</si>
  <si>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</si>
  <si>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</si>
  <si>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</si>
  <si>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</si>
  <si>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</si>
  <si>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</si>
  <si>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</si>
  <si>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</si>
  <si>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</si>
  <si>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</si>
  <si>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</si>
  <si>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</si>
  <si>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</si>
  <si>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</si>
  <si>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</si>
  <si>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</si>
  <si>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</si>
  <si>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</si>
  <si>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</si>
  <si>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</si>
  <si>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</si>
  <si>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</si>
  <si>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</si>
  <si>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</si>
  <si>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</si>
  <si>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</si>
  <si>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</si>
  <si>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</si>
  <si>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</si>
  <si>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</si>
  <si>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</si>
  <si>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</si>
  <si>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</si>
  <si>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</si>
  <si>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</si>
  <si>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</si>
  <si>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</si>
  <si>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</si>
  <si>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</si>
  <si>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</si>
  <si>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</si>
  <si>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</si>
  <si>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</si>
  <si>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</si>
  <si>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</si>
  <si>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</si>
  <si>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</si>
  <si>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</si>
  <si>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</si>
  <si>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</si>
  <si>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</si>
  <si>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</si>
  <si>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</si>
  <si>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</si>
  <si>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</si>
  <si>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</si>
  <si>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</si>
  <si>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</si>
  <si>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</si>
  <si>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</si>
  <si>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</si>
  <si>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</si>
  <si>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</si>
  <si>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</si>
  <si>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</si>
  <si>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</si>
  <si>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</si>
  <si>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</si>
  <si>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</si>
  <si>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</si>
  <si>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</si>
  <si>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</si>
  <si>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</si>
  <si>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</si>
  <si>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</si>
  <si>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</si>
  <si>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</si>
  <si>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</si>
  <si>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</si>
  <si>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</si>
  <si>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</si>
  <si>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</si>
  <si>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</si>
  <si>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</si>
  <si>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</si>
  <si>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</si>
  <si>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</si>
  <si>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</si>
  <si>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</si>
  <si>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</si>
  <si>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</si>
  <si>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</si>
  <si>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</si>
  <si>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</si>
  <si>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</si>
  <si>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</si>
  <si>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</si>
  <si>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</si>
  <si>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</si>
  <si>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</si>
  <si>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</si>
  <si>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</si>
  <si>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</si>
  <si>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</si>
  <si>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</si>
  <si>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</si>
  <si>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</si>
  <si>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</si>
  <si>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</si>
  <si>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</si>
  <si>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</si>
  <si>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</si>
  <si>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</si>
  <si>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</si>
  <si>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</si>
  <si>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</si>
  <si>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</si>
  <si>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</si>
  <si>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</si>
  <si>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</si>
  <si>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</si>
  <si>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</si>
  <si>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</si>
  <si>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</si>
  <si>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</si>
  <si>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</si>
  <si>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</si>
  <si>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</si>
  <si>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</si>
  <si>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</si>
  <si>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</si>
  <si>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</si>
  <si>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</si>
  <si>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</si>
  <si>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</si>
  <si>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</si>
  <si>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</si>
  <si>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</si>
  <si>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</si>
  <si>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</si>
  <si>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</si>
  <si>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</si>
  <si>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</si>
  <si>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</si>
  <si>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</si>
  <si>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</si>
  <si>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</si>
  <si>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</si>
  <si>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</si>
  <si>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</si>
  <si>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</si>
  <si>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</si>
  <si>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</si>
  <si>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</si>
  <si>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</si>
  <si>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</si>
  <si>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</si>
  <si>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</si>
  <si>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</si>
  <si>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</si>
  <si>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</si>
  <si>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</si>
  <si>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</si>
  <si>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</si>
  <si>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</si>
  <si>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</si>
  <si>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</si>
  <si>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</si>
  <si>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</si>
  <si>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</si>
  <si>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</si>
  <si>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</si>
  <si>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</si>
  <si>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</si>
  <si>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</si>
  <si>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</si>
  <si>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</si>
  <si>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</si>
  <si>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</si>
  <si>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</si>
  <si>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</si>
  <si>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</si>
  <si>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</si>
  <si>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</si>
  <si>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</si>
  <si>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</si>
  <si>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</si>
  <si>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</si>
  <si>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</si>
  <si>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</si>
  <si>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</si>
  <si>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</si>
  <si>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</si>
  <si>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</si>
  <si>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</si>
  <si>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</si>
  <si>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</si>
  <si>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</si>
  <si>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</si>
  <si>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</si>
  <si>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</si>
  <si>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</si>
  <si>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</si>
  <si>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</si>
  <si>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</si>
  <si>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</si>
  <si>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</si>
  <si>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</si>
  <si>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</si>
  <si>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</si>
  <si>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</si>
  <si>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</si>
  <si>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</si>
  <si>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</si>
  <si>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</si>
  <si>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</si>
  <si>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</si>
  <si>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</si>
  <si>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</si>
  <si>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</si>
  <si>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</si>
  <si>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</si>
  <si>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</si>
  <si>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</si>
  <si>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</si>
  <si>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</si>
  <si>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</si>
  <si>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</si>
  <si>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</si>
  <si>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</si>
  <si>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</si>
  <si>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</si>
  <si>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</si>
  <si>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</si>
  <si>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</si>
  <si>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</si>
  <si>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</si>
  <si>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</si>
  <si>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</si>
  <si>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</si>
  <si>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</si>
  <si>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</si>
  <si>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</si>
  <si>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</si>
  <si>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</si>
  <si>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</si>
  <si>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</si>
  <si>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</si>
  <si>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</si>
  <si>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</si>
  <si>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</si>
  <si>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</si>
  <si>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</si>
  <si>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</si>
  <si>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</si>
  <si>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</si>
  <si>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</si>
  <si>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</si>
  <si>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</si>
  <si>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</si>
  <si>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</si>
  <si>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</si>
  <si>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</si>
  <si>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</si>
  <si>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</si>
  <si>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</si>
  <si>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</si>
  <si>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</si>
  <si>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</si>
  <si>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</si>
  <si>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</si>
  <si>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</si>
  <si>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</si>
  <si>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</si>
  <si>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</si>
  <si>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</si>
  <si>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</si>
  <si>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</si>
  <si>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</si>
  <si>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</si>
  <si>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</si>
  <si>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</si>
  <si>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</si>
  <si>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</si>
  <si>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</si>
  <si>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</si>
  <si>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</si>
  <si>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</si>
  <si>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</si>
  <si>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</si>
  <si>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</si>
  <si>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</si>
  <si>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</si>
  <si>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</si>
  <si>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</si>
  <si>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</si>
  <si>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</si>
  <si>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</si>
  <si>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</si>
  <si>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</si>
  <si>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</si>
  <si>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</si>
  <si>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</si>
  <si>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</si>
  <si>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</si>
  <si>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</si>
  <si>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</si>
  <si>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</si>
  <si>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</si>
  <si>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</si>
  <si>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</si>
  <si>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</si>
  <si>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</si>
  <si>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</si>
  <si>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</si>
  <si>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</si>
  <si>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</si>
  <si>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</si>
  <si>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</si>
  <si>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</si>
  <si>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</si>
  <si>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</si>
  <si>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</si>
  <si>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</si>
  <si>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</si>
  <si>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</si>
  <si>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</si>
  <si>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</si>
  <si>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</si>
  <si>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</si>
  <si>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</si>
  <si>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</si>
  <si>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</si>
  <si>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</si>
  <si>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</si>
  <si>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</si>
  <si>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</si>
  <si>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</si>
  <si>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</si>
  <si>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</si>
  <si>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</si>
  <si>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</si>
  <si>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</si>
  <si>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</si>
  <si>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</si>
  <si>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</si>
  <si>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</si>
  <si>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</si>
  <si>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</si>
  <si>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</si>
  <si>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</si>
  <si>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</si>
  <si>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</si>
  <si>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</si>
  <si>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</si>
  <si>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</si>
  <si>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</si>
  <si>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</si>
  <si>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</si>
  <si>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</si>
  <si>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</si>
  <si>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</si>
  <si>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</si>
  <si>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</si>
  <si>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</si>
  <si>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</si>
  <si>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</si>
  <si>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</si>
  <si>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</si>
  <si>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</si>
  <si>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</si>
  <si>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</si>
  <si>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</si>
  <si>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</si>
  <si>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</si>
  <si>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</si>
  <si>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</si>
  <si>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</si>
  <si>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</si>
  <si>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</si>
  <si>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</si>
  <si>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</si>
  <si>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</si>
  <si>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</si>
  <si>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</si>
  <si>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</si>
  <si>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</si>
  <si>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</si>
  <si>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</si>
  <si>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</si>
  <si>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</si>
  <si>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</si>
  <si>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</si>
  <si>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</si>
  <si>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</si>
  <si>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</si>
  <si>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</si>
  <si>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</si>
  <si>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</si>
  <si>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</si>
  <si>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</si>
  <si>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</si>
  <si>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</si>
  <si>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</si>
  <si>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</si>
  <si>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</si>
  <si>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</si>
  <si>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</si>
  <si>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</si>
  <si>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</si>
  <si>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</si>
  <si>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</si>
  <si>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</si>
  <si>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</si>
  <si>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</si>
  <si>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</si>
  <si>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</si>
  <si>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</si>
  <si>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</si>
  <si>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</si>
  <si>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</si>
  <si>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</si>
  <si>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</si>
  <si>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</si>
  <si>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</si>
  <si>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</si>
  <si>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</si>
  <si>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</si>
  <si>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</si>
  <si>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</si>
  <si>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</si>
  <si>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</si>
  <si>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</si>
  <si>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</si>
  <si>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</si>
  <si>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</si>
  <si>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</si>
  <si>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</si>
  <si>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</si>
  <si>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</si>
  <si>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</si>
  <si>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</si>
  <si>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</si>
  <si>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</si>
  <si>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</si>
  <si>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</si>
  <si>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</si>
  <si>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</si>
  <si>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</si>
  <si>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</si>
  <si>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</si>
  <si>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</si>
  <si>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</si>
  <si>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</si>
  <si>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</si>
  <si>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</si>
  <si>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</si>
  <si>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</si>
  <si>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</si>
  <si>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</si>
  <si>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</si>
  <si>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</si>
  <si>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</si>
  <si>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</si>
  <si>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</si>
  <si>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</si>
  <si>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</si>
  <si>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</si>
  <si>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</si>
  <si>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</si>
  <si>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</si>
  <si>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</si>
  <si>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</si>
  <si>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</si>
  <si>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</si>
  <si>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</si>
  <si>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</si>
  <si>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</si>
  <si>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</si>
  <si>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</si>
  <si>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</si>
  <si>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</si>
  <si>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</si>
  <si>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</si>
  <si>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</si>
  <si>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</si>
  <si>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</si>
  <si>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</si>
  <si>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</si>
  <si>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</si>
  <si>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</si>
  <si>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</si>
  <si>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</si>
  <si>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</si>
  <si>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</si>
  <si>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</si>
  <si>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</si>
  <si>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</si>
  <si>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</si>
  <si>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</si>
  <si>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</si>
  <si>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</si>
  <si>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</si>
  <si>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</si>
  <si>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</si>
  <si>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</si>
  <si>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</si>
  <si>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</si>
  <si>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</si>
  <si>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</si>
  <si>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</si>
  <si>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</si>
  <si>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</si>
  <si>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</si>
  <si>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</si>
  <si>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</si>
  <si>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</si>
  <si>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</si>
  <si>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</si>
  <si>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</si>
  <si>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</si>
  <si>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</si>
  <si>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</si>
  <si>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</si>
  <si>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</si>
  <si>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</si>
  <si>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</si>
  <si>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</si>
  <si>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</si>
  <si>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</si>
  <si>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</si>
  <si>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</si>
  <si>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</si>
  <si>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</si>
  <si>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</si>
  <si>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</si>
  <si>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</si>
  <si>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</si>
  <si>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</si>
  <si>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</si>
  <si>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</si>
  <si>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</si>
  <si>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</si>
  <si>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</si>
  <si>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</si>
  <si>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</si>
  <si>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</si>
  <si>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</si>
  <si>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</si>
  <si>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</si>
  <si>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</si>
  <si>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</si>
  <si>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</si>
  <si>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</si>
  <si>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</si>
  <si>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</si>
  <si>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</si>
  <si>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</si>
  <si>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</si>
  <si>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</si>
  <si>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</si>
  <si>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</si>
  <si>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</si>
  <si>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</si>
  <si>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</si>
  <si>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</si>
  <si>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</si>
  <si>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</si>
  <si>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</si>
  <si>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</si>
  <si>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</si>
  <si>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</si>
  <si>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</si>
  <si>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</si>
  <si>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</si>
  <si>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</si>
  <si>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</si>
  <si>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</si>
  <si>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</si>
  <si>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</si>
  <si>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</si>
  <si>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</si>
  <si>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</si>
  <si>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</si>
  <si>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</si>
  <si>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</si>
  <si>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</si>
  <si>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</si>
  <si>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</si>
  <si>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</si>
  <si>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</si>
  <si>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</si>
  <si>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</si>
  <si>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</si>
  <si>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</si>
  <si>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</si>
  <si>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</si>
  <si>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</si>
  <si>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</si>
  <si>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</si>
  <si>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</si>
  <si>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</si>
  <si>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</si>
  <si>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</si>
  <si>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</si>
  <si>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</si>
  <si>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</si>
  <si>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</si>
  <si>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</si>
  <si>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</si>
  <si>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</si>
  <si>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</si>
  <si>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</si>
  <si>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</si>
  <si>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</si>
  <si>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</si>
  <si>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</si>
  <si>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</si>
  <si>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</si>
  <si>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</si>
  <si>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</si>
  <si>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</si>
  <si>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</si>
  <si>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</si>
  <si>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</si>
  <si>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</si>
  <si>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</si>
  <si>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</si>
  <si>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</si>
  <si>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</si>
  <si>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</si>
  <si>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</si>
  <si>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</si>
  <si>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</si>
  <si>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</si>
  <si>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</si>
  <si>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</si>
  <si>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</si>
  <si>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</si>
  <si>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</si>
  <si>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</si>
  <si>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</si>
  <si>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</si>
  <si>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</si>
  <si>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</si>
  <si>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</si>
  <si>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</si>
  <si>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</si>
  <si>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</si>
  <si>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</si>
  <si>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</si>
  <si>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</si>
  <si>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</si>
  <si>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</si>
  <si>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</si>
  <si>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</si>
  <si>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</si>
  <si>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</si>
  <si>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</si>
  <si>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</si>
  <si>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</si>
  <si>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</si>
  <si>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</si>
  <si>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</si>
  <si>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</si>
  <si>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</si>
  <si>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</si>
  <si>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</si>
  <si>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</si>
  <si>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</si>
  <si>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</si>
  <si>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</si>
  <si>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</si>
  <si>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</si>
  <si>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</si>
  <si>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</si>
  <si>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</si>
  <si>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</si>
  <si>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</si>
  <si>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</si>
  <si>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</si>
  <si>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</si>
  <si>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</si>
  <si>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</si>
  <si>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</si>
  <si>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</si>
  <si>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</si>
  <si>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</si>
  <si>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</si>
  <si>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</si>
  <si>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</si>
  <si>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</si>
  <si>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</si>
  <si>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</si>
  <si>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</si>
  <si>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</si>
  <si>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</si>
  <si>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</si>
  <si>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</si>
  <si>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</si>
  <si>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</si>
  <si>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</si>
  <si>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</si>
  <si>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</si>
  <si>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</si>
  <si>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</si>
  <si>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</si>
  <si>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</si>
  <si>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</si>
  <si>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</si>
  <si>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</si>
  <si>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</si>
  <si>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</si>
  <si>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</si>
  <si>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</si>
  <si>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</si>
  <si>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</si>
  <si>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</si>
  <si>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</si>
  <si>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</si>
  <si>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</si>
  <si>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</si>
  <si>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</si>
  <si>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</si>
  <si>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</si>
  <si>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</si>
  <si>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</si>
  <si>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</si>
  <si>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</si>
  <si>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</si>
  <si>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</si>
  <si>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</si>
  <si>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</si>
  <si>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</si>
  <si>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</si>
  <si>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</si>
  <si>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</si>
  <si>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</si>
  <si>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</si>
  <si>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</si>
  <si>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</si>
  <si>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</si>
  <si>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</si>
  <si>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</si>
  <si>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</si>
  <si>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</si>
  <si>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</si>
  <si>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</si>
  <si>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</si>
  <si>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</si>
  <si>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</si>
  <si>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</si>
  <si>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</si>
  <si>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</si>
  <si>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</si>
  <si>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</si>
  <si>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</si>
  <si>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</si>
  <si>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</si>
  <si>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</si>
  <si>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</si>
  <si>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</si>
  <si>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</si>
  <si>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</si>
  <si>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</si>
  <si>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</si>
  <si>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</si>
  <si>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</si>
  <si>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</si>
  <si>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</si>
  <si>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</si>
  <si>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</si>
  <si>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</si>
  <si>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</si>
  <si>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</si>
  <si>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</si>
  <si>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</si>
  <si>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</si>
  <si>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</si>
  <si>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</si>
  <si>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</si>
  <si>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</si>
  <si>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</si>
  <si>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</si>
  <si>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</si>
  <si>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</si>
  <si>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</si>
  <si>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</si>
  <si>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</si>
  <si>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</si>
  <si>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</si>
  <si>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</si>
  <si>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</si>
  <si>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</si>
  <si>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</si>
  <si>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</si>
  <si>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</si>
  <si>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</si>
  <si>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</si>
  <si>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</si>
  <si>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</si>
  <si>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</si>
  <si>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</si>
  <si>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</si>
  <si>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</si>
  <si>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</si>
  <si>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</si>
  <si>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</si>
  <si>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</si>
  <si>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</si>
  <si>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</si>
  <si>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</si>
  <si>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</si>
  <si>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</si>
  <si>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</si>
  <si>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</si>
  <si>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</si>
  <si>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</si>
  <si>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</si>
  <si>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</si>
  <si>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</si>
  <si>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</si>
  <si>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</si>
  <si>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</si>
  <si>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</si>
  <si>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</si>
  <si>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</si>
  <si>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</si>
  <si>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</si>
  <si>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</si>
  <si>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</si>
  <si>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</si>
  <si>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</si>
  <si>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</si>
  <si>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</si>
  <si>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</si>
  <si>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</si>
  <si>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</si>
  <si>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</si>
  <si>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</si>
  <si>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</si>
  <si>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</si>
  <si>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</si>
  <si>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</si>
  <si>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</si>
  <si>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</si>
  <si>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</si>
  <si>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</si>
  <si>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</si>
  <si>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</si>
  <si>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</si>
  <si>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</si>
  <si>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</si>
  <si>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</si>
  <si>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</si>
  <si>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</si>
  <si>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</si>
  <si>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</si>
  <si>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</si>
  <si>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</si>
  <si>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</si>
  <si>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</si>
  <si>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</si>
  <si>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</si>
  <si>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</si>
  <si>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</si>
  <si>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</si>
  <si>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</si>
  <si>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</si>
  <si>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</si>
  <si>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</si>
  <si>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</si>
  <si>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</si>
  <si>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</si>
  <si>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</si>
  <si>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</si>
  <si>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</si>
  <si>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</si>
  <si>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</si>
  <si>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</si>
  <si>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</si>
  <si>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</si>
  <si>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</si>
  <si>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</si>
  <si>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</si>
  <si>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</si>
  <si>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</si>
  <si>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</si>
  <si>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</si>
  <si>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</si>
  <si>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</si>
  <si>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</si>
  <si>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</si>
  <si>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</si>
  <si>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</si>
  <si>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</si>
  <si>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</si>
  <si>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</si>
  <si>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</si>
  <si>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</si>
  <si>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</si>
  <si>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</si>
  <si>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</si>
  <si>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</si>
  <si>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</si>
  <si>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</si>
  <si>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</si>
  <si>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</si>
  <si>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</si>
  <si>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</si>
  <si>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</si>
  <si>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</si>
  <si>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</si>
  <si>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</si>
  <si>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</si>
  <si>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</si>
  <si>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</si>
  <si>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</si>
  <si>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</si>
  <si>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</si>
  <si>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</si>
  <si>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</si>
  <si>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</si>
  <si>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</si>
  <si>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</si>
  <si>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</si>
  <si>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</si>
  <si>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</si>
  <si>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</si>
  <si>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</si>
  <si>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</si>
  <si>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</si>
  <si>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</si>
  <si>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</si>
  <si>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</si>
  <si>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</si>
  <si>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</si>
  <si>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</si>
  <si>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</si>
  <si>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</si>
  <si>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</si>
  <si>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</si>
  <si>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</si>
  <si>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</si>
  <si>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</si>
  <si>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</si>
  <si>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</si>
  <si>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</si>
  <si>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</si>
  <si>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</si>
  <si>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</si>
  <si>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</si>
  <si>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</si>
  <si>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</si>
  <si>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</si>
  <si>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</si>
  <si>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</si>
  <si>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</si>
  <si>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</si>
  <si>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</si>
  <si>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</si>
  <si>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</si>
  <si>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</si>
  <si>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</si>
  <si>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</si>
  <si>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</si>
  <si>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</si>
  <si>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</si>
  <si>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</si>
  <si>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</si>
  <si>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</si>
  <si>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</si>
  <si>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</si>
  <si>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</si>
  <si>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</si>
  <si>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</si>
  <si>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</si>
  <si>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</si>
  <si>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</si>
  <si>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</si>
  <si>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</si>
  <si>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</si>
  <si>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</si>
  <si>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</si>
  <si>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</si>
  <si>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</si>
  <si>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</si>
  <si>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</si>
  <si>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</si>
  <si>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</si>
  <si>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</si>
  <si>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</si>
  <si>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</si>
  <si>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</si>
  <si>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</si>
  <si>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</si>
  <si>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</si>
  <si>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</si>
  <si>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</si>
  <si>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</si>
  <si>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</si>
  <si>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</si>
  <si>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</si>
  <si>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</si>
  <si>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</si>
  <si>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</si>
  <si>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</si>
  <si>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</si>
  <si>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</si>
  <si>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</si>
  <si>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</si>
  <si>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</si>
  <si>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</si>
  <si>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</si>
  <si>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</si>
  <si>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</si>
  <si>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</si>
  <si>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</si>
  <si>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</si>
  <si>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</si>
  <si>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</si>
  <si>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</si>
  <si>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</si>
  <si>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</si>
  <si>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</si>
  <si>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</si>
  <si>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</si>
  <si>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</si>
  <si>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</si>
  <si>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</si>
  <si>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</si>
  <si>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</si>
  <si>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</si>
  <si>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</si>
  <si>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</si>
  <si>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</si>
  <si>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</si>
  <si>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</si>
  <si>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</si>
  <si>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</si>
  <si>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</si>
  <si>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</si>
  <si>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</si>
  <si>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</si>
  <si>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</si>
  <si>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</si>
  <si>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</si>
  <si>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</si>
  <si>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</si>
  <si>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</si>
  <si>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</si>
  <si>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</si>
  <si>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</si>
  <si>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</si>
  <si>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</si>
  <si>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</si>
  <si>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</si>
  <si>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</si>
  <si>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</si>
  <si>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</si>
  <si>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</si>
  <si>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</si>
  <si>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</si>
  <si>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</si>
  <si>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</si>
  <si>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</si>
  <si>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</si>
  <si>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</si>
  <si>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</si>
  <si>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</si>
  <si>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</si>
  <si>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</si>
  <si>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</si>
  <si>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</si>
  <si>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</si>
  <si>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</si>
  <si>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</si>
  <si>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</si>
  <si>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</si>
  <si>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</si>
  <si>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</si>
  <si>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</si>
  <si>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</si>
  <si>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</si>
  <si>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</si>
  <si>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</si>
  <si>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</si>
  <si>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</si>
  <si>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</si>
  <si>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</si>
  <si>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</si>
  <si>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</si>
  <si>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</si>
  <si>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</si>
  <si>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</si>
  <si>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</si>
  <si>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</si>
  <si>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</si>
  <si>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</si>
  <si>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</si>
  <si>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</si>
  <si>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</si>
  <si>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</si>
  <si>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</si>
  <si>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</si>
  <si>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</si>
  <si>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</si>
  <si>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</si>
  <si>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</si>
  <si>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</si>
  <si>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</si>
  <si>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</si>
  <si>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</si>
  <si>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</si>
  <si>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</si>
  <si>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</si>
  <si>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</si>
  <si>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</si>
  <si>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</si>
  <si>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</si>
  <si>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</si>
  <si>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</si>
  <si>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</si>
  <si>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</si>
  <si>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</si>
  <si>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</si>
  <si>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</si>
  <si>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</si>
  <si>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</si>
  <si>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</si>
  <si>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</si>
  <si>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</si>
  <si>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</si>
  <si>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</si>
  <si>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</si>
  <si>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</si>
  <si>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</si>
  <si>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</si>
  <si>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</si>
  <si>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</si>
  <si>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</si>
  <si>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</si>
  <si>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</si>
  <si>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</si>
  <si>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</si>
  <si>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</si>
  <si>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</si>
  <si>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</si>
  <si>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</si>
  <si>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</si>
  <si>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</si>
  <si>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</si>
  <si>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</si>
  <si>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</si>
  <si>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</si>
  <si>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</si>
  <si>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</si>
  <si>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</si>
  <si>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</si>
  <si>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</si>
  <si>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</si>
  <si>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</si>
  <si>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</si>
  <si>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</si>
  <si>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</si>
  <si>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</si>
  <si>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</si>
  <si>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</si>
  <si>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</si>
  <si>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</si>
  <si>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</si>
  <si>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</si>
  <si>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</si>
  <si>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</si>
  <si>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</si>
  <si>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</si>
  <si>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</si>
  <si>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</si>
  <si>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</si>
  <si>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</si>
  <si>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</si>
  <si>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</si>
  <si>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</si>
  <si>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</si>
  <si>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</si>
  <si>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</si>
  <si>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</si>
  <si>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</si>
  <si>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</si>
  <si>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</si>
  <si>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</si>
  <si>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</si>
  <si>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</si>
  <si>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</si>
  <si>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</si>
  <si>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</si>
  <si>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</si>
  <si>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</si>
  <si>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</si>
  <si>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</si>
  <si>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</si>
  <si>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</si>
  <si>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</si>
  <si>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</si>
  <si>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</si>
  <si>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</si>
  <si>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</si>
  <si>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</si>
  <si>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</si>
  <si>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</si>
  <si>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</si>
  <si>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</si>
  <si>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</si>
  <si>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</si>
  <si>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</si>
  <si>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</si>
  <si>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</si>
  <si>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</si>
  <si>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</si>
  <si>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</si>
  <si>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</si>
  <si>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</si>
  <si>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</si>
  <si>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</si>
  <si>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</si>
  <si>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</si>
  <si>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</si>
  <si>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</si>
  <si>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</si>
  <si>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</si>
  <si>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</si>
  <si>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</si>
  <si>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</si>
  <si>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</si>
  <si>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</si>
  <si>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</si>
  <si>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</si>
  <si>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</si>
  <si>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</si>
  <si>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</si>
  <si>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</si>
  <si>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</si>
  <si>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</si>
  <si>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</si>
  <si>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</si>
  <si>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</si>
  <si>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</si>
  <si>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</si>
  <si>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</si>
  <si>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</si>
  <si>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</si>
  <si>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</si>
  <si>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</si>
  <si>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</si>
  <si>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</si>
  <si>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</si>
  <si>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</si>
  <si>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</si>
  <si>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</si>
  <si>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</si>
  <si>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</si>
  <si>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</si>
  <si>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</si>
  <si>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</si>
  <si>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</si>
  <si>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</si>
  <si>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</si>
  <si>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</si>
  <si>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</si>
  <si>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</si>
  <si>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</si>
  <si>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</si>
  <si>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</si>
  <si>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</si>
  <si>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</si>
  <si>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</si>
  <si>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</si>
  <si>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</si>
  <si>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</si>
  <si>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</si>
  <si>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</si>
  <si>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</si>
  <si>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</si>
  <si>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</si>
  <si>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</si>
  <si>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</si>
  <si>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</si>
  <si>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</si>
  <si>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</si>
  <si>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</si>
  <si>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</si>
  <si>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</si>
  <si>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</si>
  <si>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</si>
  <si>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</si>
  <si>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</si>
  <si>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</si>
  <si>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</si>
  <si>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</si>
  <si>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</si>
  <si>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</si>
  <si>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</si>
  <si>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</si>
  <si>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</si>
  <si>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</si>
  <si>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</si>
  <si>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</si>
  <si>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</si>
  <si>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</si>
  <si>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</si>
  <si>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</si>
  <si>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</si>
  <si>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</si>
  <si>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</si>
  <si>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</si>
  <si>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</si>
  <si>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</si>
  <si>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</si>
  <si>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</si>
  <si>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</si>
  <si>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</si>
  <si>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</si>
  <si>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</si>
  <si>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</si>
  <si>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</si>
  <si>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</si>
  <si>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</si>
  <si>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</si>
  <si>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</si>
  <si>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</si>
  <si>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</si>
  <si>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</si>
  <si>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</si>
  <si>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</si>
  <si>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</si>
  <si>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</si>
  <si>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</si>
  <si>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</si>
  <si>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</si>
  <si>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</si>
  <si>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</si>
  <si>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</si>
  <si>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</si>
  <si>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</si>
  <si>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</si>
  <si>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</si>
  <si>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</si>
  <si>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</si>
  <si>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</si>
  <si>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</si>
  <si>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</si>
  <si>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</si>
  <si>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</si>
  <si>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</si>
  <si>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</si>
  <si>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</si>
  <si>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</si>
  <si>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</si>
  <si>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</si>
  <si>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</si>
  <si>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</si>
  <si>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</si>
  <si>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</si>
  <si>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</si>
  <si>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</si>
  <si>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</si>
  <si>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</si>
  <si>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</si>
  <si>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</si>
  <si>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</si>
  <si>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</si>
  <si>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</si>
  <si>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</si>
  <si>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</si>
  <si>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</si>
  <si>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</si>
  <si>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</si>
  <si>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</si>
  <si>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</si>
  <si>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</si>
  <si>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</si>
  <si>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</si>
  <si>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</si>
  <si>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</si>
  <si>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</si>
  <si>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</si>
  <si>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</si>
  <si>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</si>
  <si>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</si>
  <si>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</si>
  <si>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</si>
  <si>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</si>
  <si>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</si>
  <si>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</si>
  <si>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</si>
  <si>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</si>
  <si>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</si>
  <si>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</si>
  <si>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</si>
  <si>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</si>
  <si>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</si>
  <si>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</si>
  <si>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</si>
  <si>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</si>
  <si>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</si>
  <si>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</si>
  <si>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</si>
  <si>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</si>
  <si>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</si>
  <si>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</si>
  <si>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</si>
  <si>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</si>
  <si>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</si>
  <si>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</si>
  <si>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</si>
  <si>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</si>
  <si>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</si>
  <si>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</si>
  <si>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</si>
  <si>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</si>
  <si>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</si>
  <si>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</si>
  <si>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</si>
  <si>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</si>
  <si>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</si>
  <si>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</si>
  <si>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</si>
  <si>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</si>
  <si>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</si>
  <si>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</si>
  <si>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</si>
  <si>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</si>
  <si>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</si>
  <si>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</si>
  <si>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</si>
  <si>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</si>
  <si>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</si>
  <si>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</si>
  <si>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</si>
  <si>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</si>
  <si>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</si>
  <si>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</si>
  <si>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</si>
  <si>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</si>
  <si>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</si>
  <si>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</si>
  <si>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</si>
  <si>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</si>
  <si>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</si>
  <si>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</si>
  <si>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</si>
  <si>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</si>
  <si>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</si>
  <si>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</si>
  <si>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</si>
  <si>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</si>
  <si>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</si>
  <si>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</si>
  <si>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</si>
  <si>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</si>
  <si>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</si>
  <si>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</si>
  <si>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</si>
  <si>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</si>
  <si>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</si>
  <si>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</si>
  <si>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</si>
  <si>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</si>
  <si>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</si>
  <si>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</si>
  <si>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</si>
  <si>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</si>
  <si>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</si>
  <si>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</si>
  <si>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</si>
  <si>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</si>
  <si>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</si>
  <si>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</si>
  <si>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</si>
  <si>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</si>
  <si>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</si>
  <si>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</si>
  <si>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</si>
  <si>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</si>
  <si>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</si>
  <si>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</si>
  <si>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</si>
  <si>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</si>
  <si>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</si>
  <si>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</si>
  <si>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</si>
  <si>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</si>
  <si>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</si>
  <si>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</si>
  <si>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</si>
  <si>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</si>
  <si>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</si>
  <si>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</si>
  <si>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</si>
  <si>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</si>
  <si>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</si>
  <si>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</si>
  <si>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</si>
  <si>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</si>
  <si>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</si>
  <si>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</si>
  <si>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</si>
  <si>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</si>
  <si>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</si>
  <si>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</si>
  <si>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</si>
  <si>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</si>
  <si>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</si>
  <si>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</si>
  <si>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</si>
  <si>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</si>
  <si>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</si>
  <si>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</si>
  <si>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</si>
  <si>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</si>
  <si>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</si>
  <si>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</si>
  <si>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</si>
  <si>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</si>
  <si>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</si>
  <si>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</si>
  <si>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</si>
  <si>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</si>
  <si>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</si>
  <si>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</si>
  <si>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</si>
  <si>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</si>
  <si>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</si>
  <si>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</si>
  <si>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</si>
  <si>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</si>
  <si>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</si>
  <si>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</si>
  <si>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</si>
  <si>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</si>
  <si>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</si>
  <si>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</si>
  <si>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</si>
  <si>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</si>
  <si>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</si>
  <si>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</si>
  <si>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</si>
  <si>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</si>
  <si>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</si>
  <si>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</si>
  <si>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</si>
  <si>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</si>
  <si>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</si>
  <si>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</si>
  <si>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</si>
  <si>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</si>
  <si>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</si>
  <si>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</si>
  <si>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</si>
  <si>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</si>
  <si>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</si>
  <si>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</si>
  <si>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</si>
  <si>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</si>
  <si>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</si>
  <si>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</si>
  <si>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</si>
  <si>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</si>
  <si>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</si>
  <si>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</si>
  <si>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</si>
  <si>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</si>
  <si>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</si>
  <si>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</si>
  <si>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</si>
  <si>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</si>
  <si>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</si>
  <si>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</si>
  <si>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</si>
  <si>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</si>
  <si>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</si>
  <si>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</si>
  <si>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</si>
  <si>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</si>
  <si>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</si>
  <si>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</si>
  <si>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</si>
  <si>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</si>
  <si>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</si>
  <si>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</si>
  <si>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</si>
  <si>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</si>
  <si>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</si>
  <si>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</si>
  <si>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</si>
  <si>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</si>
  <si>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</si>
  <si>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</si>
  <si>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</si>
  <si>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</si>
  <si>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</si>
  <si>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</si>
  <si>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</si>
  <si>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</si>
  <si>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</si>
  <si>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</si>
  <si>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</si>
  <si>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</si>
  <si>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</si>
  <si>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</si>
  <si>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</si>
  <si>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</si>
  <si>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</si>
  <si>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</si>
  <si>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</si>
  <si>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</si>
  <si>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</si>
  <si>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</si>
  <si>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</si>
  <si>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</si>
  <si>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</si>
  <si>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</si>
  <si>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</si>
  <si>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</si>
  <si>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</si>
  <si>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</si>
  <si>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</si>
  <si>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</si>
  <si>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</si>
  <si>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</si>
  <si>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</si>
  <si>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</si>
  <si>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</si>
  <si>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</si>
  <si>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</si>
  <si>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</si>
  <si>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</si>
  <si>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</si>
  <si>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</si>
  <si>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</si>
  <si>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</si>
  <si>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</si>
  <si>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</si>
  <si>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</si>
  <si>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</si>
  <si>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</si>
  <si>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</si>
  <si>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</si>
  <si>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</si>
  <si>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</si>
  <si>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</si>
  <si>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</si>
  <si>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</si>
  <si>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</si>
  <si>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</si>
  <si>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</si>
  <si>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</si>
  <si>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</si>
  <si>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</si>
  <si>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</si>
  <si>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</si>
  <si>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</si>
  <si>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</si>
  <si>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</si>
  <si>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</si>
  <si>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</si>
  <si>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</si>
  <si>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</si>
  <si>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</si>
  <si>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</si>
  <si>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</si>
  <si>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</si>
  <si>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</si>
  <si>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</si>
  <si>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</si>
  <si>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</si>
  <si>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</si>
  <si>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</si>
  <si>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</si>
  <si>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</si>
  <si>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</si>
  <si>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</si>
  <si>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</si>
  <si>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</si>
  <si>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</si>
  <si>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</si>
  <si>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</si>
  <si>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</si>
  <si>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</si>
  <si>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</si>
  <si>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</si>
  <si>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</si>
  <si>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</si>
  <si>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</si>
  <si>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</si>
  <si>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</si>
  <si>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</si>
  <si>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</si>
  <si>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</si>
  <si>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</si>
  <si>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</si>
  <si>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</si>
  <si>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</si>
  <si>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</si>
  <si>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</si>
  <si>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</si>
  <si>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</si>
  <si>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</si>
  <si>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</si>
  <si>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</si>
  <si>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</si>
  <si>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</si>
  <si>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</si>
  <si>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</si>
  <si>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</si>
  <si>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</si>
  <si>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</si>
  <si>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</si>
  <si>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</si>
  <si>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</si>
  <si>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</si>
  <si>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</si>
  <si>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</si>
  <si>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</si>
  <si>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</si>
  <si>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</si>
  <si>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</si>
  <si>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</si>
  <si>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</si>
  <si>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</si>
  <si>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</si>
  <si>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</si>
  <si>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</si>
  <si>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</si>
  <si>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</si>
  <si>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</si>
  <si>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</si>
  <si>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</si>
  <si>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</si>
  <si>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</si>
  <si>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</si>
  <si>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</si>
  <si>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</si>
  <si>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</si>
  <si>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</si>
  <si>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</si>
  <si>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</si>
  <si>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</si>
  <si>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</si>
  <si>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</si>
  <si>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</si>
  <si>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</si>
  <si>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</si>
  <si>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</si>
  <si>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</si>
  <si>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</si>
  <si>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</si>
  <si>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</si>
  <si>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</si>
  <si>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</si>
  <si>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</si>
  <si>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</si>
  <si>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</si>
  <si>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</si>
  <si>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</si>
  <si>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</si>
  <si>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</si>
  <si>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</si>
  <si>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</si>
  <si>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</si>
  <si>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</si>
  <si>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</si>
  <si>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</si>
  <si>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</si>
  <si>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</si>
  <si>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</si>
  <si>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</si>
  <si>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</si>
  <si>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</si>
  <si>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</si>
  <si>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</si>
  <si>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</si>
  <si>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</si>
  <si>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</si>
  <si>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</si>
  <si>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</si>
  <si>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</si>
  <si>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</si>
  <si>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</si>
  <si>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</si>
  <si>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</si>
  <si>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</si>
  <si>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</si>
  <si>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</si>
  <si>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</si>
  <si>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</si>
  <si>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</si>
  <si>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</si>
  <si>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</si>
  <si>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</si>
  <si>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</si>
  <si>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</si>
  <si>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</si>
  <si>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</si>
  <si>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</si>
  <si>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</si>
  <si>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</si>
  <si>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</si>
  <si>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</si>
  <si>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</si>
  <si>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</si>
  <si>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</si>
  <si>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</si>
  <si>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</si>
  <si>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</si>
  <si>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</si>
  <si>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</si>
  <si>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</si>
  <si>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</si>
  <si>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</si>
  <si>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</si>
  <si>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</si>
  <si>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</si>
  <si>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</si>
  <si>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</si>
  <si>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</si>
  <si>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</si>
  <si>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</si>
  <si>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</si>
  <si>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</si>
  <si>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</si>
  <si>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</si>
  <si>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</si>
  <si>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</si>
  <si>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</si>
  <si>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</si>
  <si>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</si>
  <si>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</si>
  <si>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</si>
  <si>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</si>
  <si>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</si>
  <si>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</si>
  <si>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</si>
  <si>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</si>
  <si>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</si>
  <si>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</si>
  <si>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</si>
  <si>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</si>
  <si>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</si>
  <si>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</si>
  <si>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</si>
  <si>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</si>
  <si>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</si>
  <si>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</si>
  <si>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</si>
  <si>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</si>
  <si>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</si>
  <si>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</si>
  <si>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</si>
  <si>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</si>
  <si>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</si>
  <si>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</si>
  <si>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</si>
  <si>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</si>
  <si>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</si>
  <si>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</si>
  <si>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</si>
  <si>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</si>
  <si>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</si>
  <si>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</si>
  <si>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</si>
  <si>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</si>
  <si>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</si>
  <si>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</si>
  <si>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</si>
  <si>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</si>
  <si>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</si>
  <si>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</si>
  <si>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</si>
  <si>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</si>
  <si>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</si>
  <si>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</si>
  <si>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</si>
  <si>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</si>
  <si>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</si>
  <si>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</si>
  <si>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</si>
  <si>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</si>
  <si>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</si>
  <si>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</si>
  <si>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</si>
  <si>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</si>
  <si>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</si>
  <si>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</si>
  <si>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</si>
  <si>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</si>
  <si>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</si>
  <si>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</si>
  <si>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</si>
  <si>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</si>
  <si>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</si>
  <si>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</si>
  <si>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</si>
  <si>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</si>
  <si>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</si>
  <si>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</si>
  <si>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</si>
  <si>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</si>
  <si>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</si>
  <si>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</si>
  <si>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</si>
  <si>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</si>
  <si>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</si>
  <si>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</si>
  <si>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</si>
  <si>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</si>
  <si>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</si>
  <si>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</si>
  <si>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</si>
  <si>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</si>
  <si>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</si>
  <si>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</si>
  <si>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</si>
  <si>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</si>
  <si>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</si>
  <si>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</si>
  <si>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</si>
  <si>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</si>
  <si>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</si>
  <si>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</si>
  <si>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</si>
  <si>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</si>
  <si>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</si>
  <si>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</si>
  <si>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</si>
  <si>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</si>
  <si>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</si>
  <si>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</si>
  <si>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</si>
  <si>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</si>
  <si>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</si>
  <si>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</si>
  <si>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</si>
  <si>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</si>
  <si>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</si>
  <si>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</si>
  <si>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</si>
  <si>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</si>
  <si>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</si>
  <si>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</si>
  <si>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</si>
  <si>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</si>
  <si>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</si>
  <si>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</si>
  <si>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</si>
  <si>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</si>
  <si>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</si>
  <si>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</si>
  <si>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</si>
  <si>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</si>
  <si>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</si>
  <si>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</si>
  <si>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</si>
  <si>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</si>
  <si>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</si>
  <si>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</si>
  <si>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</si>
  <si>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</si>
  <si>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</si>
  <si>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</si>
  <si>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</si>
  <si>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</si>
  <si>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</si>
  <si>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</si>
  <si>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</si>
  <si>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</si>
  <si>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</si>
  <si>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</si>
  <si>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</si>
  <si>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</si>
  <si>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</si>
  <si>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</si>
  <si>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</si>
  <si>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</si>
  <si>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</si>
  <si>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</si>
  <si>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</si>
  <si>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</si>
  <si>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</si>
  <si>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</si>
  <si>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</si>
  <si>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</si>
  <si>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</si>
  <si>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</si>
  <si>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</si>
  <si>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</si>
  <si>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</si>
  <si>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</si>
  <si>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</si>
  <si>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</si>
  <si>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</si>
  <si>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</si>
  <si>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</si>
  <si>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</si>
  <si>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</si>
  <si>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</si>
  <si>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</si>
  <si>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</si>
  <si>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</si>
  <si>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</si>
  <si>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</si>
  <si>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</si>
  <si>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</si>
  <si>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</si>
  <si>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</si>
  <si>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</si>
  <si>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</si>
  <si>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</si>
  <si>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</si>
  <si>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</si>
  <si>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</si>
  <si>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</si>
  <si>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</si>
  <si>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</si>
  <si>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</si>
  <si>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</si>
  <si>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</si>
  <si>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</si>
  <si>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</si>
  <si>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</si>
  <si>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</si>
  <si>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</si>
  <si>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</si>
  <si>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</si>
  <si>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</si>
  <si>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</si>
  <si>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</si>
  <si>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</si>
  <si>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</si>
  <si>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</si>
  <si>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</si>
  <si>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</si>
  <si>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</si>
  <si>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</si>
  <si>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</si>
  <si>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</si>
  <si>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</si>
  <si>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</si>
  <si>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</si>
  <si>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</si>
  <si>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</si>
  <si>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</si>
  <si>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</si>
  <si>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</si>
  <si>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</si>
  <si>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</si>
  <si>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</si>
  <si>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</si>
  <si>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</si>
  <si>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</si>
  <si>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</si>
  <si>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</si>
  <si>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</si>
  <si>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</si>
  <si>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</si>
  <si>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</si>
  <si>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</si>
  <si>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</si>
  <si>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</si>
  <si>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</si>
  <si>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</si>
  <si>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</si>
  <si>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</si>
  <si>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</si>
  <si>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</si>
  <si>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</si>
  <si>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</si>
  <si>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</si>
  <si>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</si>
  <si>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</si>
  <si>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</si>
  <si>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</si>
  <si>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</si>
  <si>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</si>
  <si>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</si>
  <si>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</si>
  <si>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</si>
  <si>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</si>
  <si>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</si>
  <si>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</si>
  <si>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</si>
  <si>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</si>
  <si>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</si>
  <si>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</si>
  <si>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</si>
  <si>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</si>
  <si>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</si>
  <si>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</si>
  <si>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</si>
  <si>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</si>
  <si>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</si>
  <si>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</si>
  <si>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</si>
  <si>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</si>
  <si>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</si>
  <si>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</si>
  <si>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</si>
  <si>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</si>
  <si>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</si>
  <si>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</si>
  <si>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</si>
  <si>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</si>
  <si>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</si>
  <si>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</si>
  <si>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</si>
  <si>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</si>
  <si>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</si>
  <si>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</si>
  <si>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</si>
  <si>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</si>
  <si>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</si>
  <si>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</si>
  <si>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</si>
  <si>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</si>
  <si>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</si>
  <si>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</si>
  <si>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</si>
  <si>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</si>
  <si>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</si>
  <si>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</si>
  <si>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</si>
  <si>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</si>
  <si>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</si>
  <si>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</si>
  <si>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</si>
  <si>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</si>
  <si>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</si>
  <si>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</si>
  <si>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</si>
  <si>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</si>
  <si>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</si>
  <si>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</si>
  <si>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</si>
  <si>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</si>
  <si>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</si>
  <si>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</si>
  <si>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</si>
  <si>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</si>
  <si>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</si>
  <si>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</si>
  <si>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</si>
  <si>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</si>
  <si>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</si>
  <si>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</si>
  <si>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</si>
  <si>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</si>
  <si>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</si>
  <si>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</si>
  <si>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</si>
  <si>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</si>
  <si>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</si>
  <si>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</si>
  <si>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</si>
  <si>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</si>
  <si>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</si>
  <si>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</si>
  <si>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</si>
  <si>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</si>
  <si>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</si>
  <si>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</si>
  <si>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</si>
  <si>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</si>
  <si>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</si>
  <si>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</si>
  <si>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</si>
  <si>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</si>
  <si>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</si>
  <si>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</si>
  <si>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</si>
  <si>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</si>
  <si>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</si>
  <si>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</si>
  <si>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</si>
  <si>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</si>
  <si>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</si>
  <si>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</si>
  <si>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</si>
  <si>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</si>
  <si>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</si>
  <si>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</si>
  <si>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</si>
  <si>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</si>
  <si>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</si>
  <si>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</si>
  <si>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</si>
  <si>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</si>
  <si>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</si>
  <si>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</si>
  <si>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</si>
  <si>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</si>
  <si>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</si>
  <si>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</si>
  <si>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</si>
  <si>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</si>
  <si>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</si>
  <si>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</si>
  <si>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</si>
  <si>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</si>
  <si>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</si>
  <si>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</si>
  <si>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</si>
  <si>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</si>
  <si>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</si>
  <si>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</si>
  <si>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</si>
  <si>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</si>
  <si>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</si>
  <si>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</si>
  <si>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</si>
  <si>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</si>
  <si>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</si>
  <si>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</si>
  <si>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</si>
  <si>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</si>
  <si>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</si>
  <si>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</si>
  <si>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</si>
  <si>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</si>
  <si>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</si>
  <si>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</si>
  <si>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</si>
  <si>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</si>
  <si>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</si>
  <si>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</si>
  <si>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</si>
  <si>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</si>
  <si>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</si>
  <si>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</si>
  <si>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</si>
  <si>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</si>
  <si>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</si>
  <si>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</si>
  <si>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</si>
  <si>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</si>
  <si>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</si>
  <si>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</si>
  <si>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</si>
  <si>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</si>
  <si>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</si>
  <si>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</si>
  <si>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</si>
  <si>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</si>
  <si>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</si>
  <si>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</si>
  <si>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</si>
  <si>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</si>
  <si>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</si>
  <si>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</si>
  <si>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</si>
  <si>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</si>
  <si>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</si>
  <si>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</si>
  <si>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</si>
  <si>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</si>
  <si>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</si>
  <si>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</si>
  <si>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</si>
  <si>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</si>
  <si>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</si>
  <si>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</si>
  <si>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</si>
  <si>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</si>
  <si>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</si>
  <si>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</si>
  <si>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</si>
  <si>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</si>
  <si>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</si>
  <si>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</si>
  <si>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</si>
  <si>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</si>
  <si>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</si>
  <si>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</si>
  <si>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</si>
  <si>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</si>
  <si>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</si>
  <si>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</si>
  <si>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</si>
  <si>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</si>
  <si>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</si>
  <si>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</si>
  <si>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</si>
  <si>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</si>
  <si>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</si>
  <si>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</si>
  <si>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</si>
  <si>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</si>
  <si>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</si>
  <si>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</si>
  <si>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</si>
  <si>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</si>
  <si>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</si>
  <si>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</si>
  <si>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</si>
  <si>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</si>
  <si>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</si>
  <si>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</si>
  <si>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</si>
  <si>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</si>
  <si>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</si>
  <si>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</si>
  <si>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</si>
  <si>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</si>
  <si>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</si>
  <si>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</si>
  <si>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</si>
  <si>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</si>
  <si>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</si>
  <si>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</si>
  <si>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</si>
  <si>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</si>
  <si>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</si>
  <si>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</si>
  <si>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</si>
  <si>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</si>
  <si>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</si>
  <si>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</si>
  <si>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</si>
  <si>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</si>
  <si>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</si>
  <si>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</si>
  <si>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</si>
  <si>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</si>
  <si>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</si>
  <si>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</si>
  <si>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</si>
  <si>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</si>
  <si>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</si>
  <si>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</si>
  <si>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</si>
  <si>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</si>
  <si>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</si>
  <si>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</si>
  <si>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</si>
  <si>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</si>
  <si>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</si>
  <si>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</si>
  <si>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</si>
  <si>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</si>
  <si>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</si>
  <si>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</si>
  <si>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</si>
  <si>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</si>
  <si>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</si>
  <si>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</si>
  <si>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</si>
  <si>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</si>
  <si>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</si>
  <si>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</si>
  <si>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</si>
  <si>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</si>
  <si>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</si>
  <si>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</si>
  <si>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</si>
  <si>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</si>
  <si>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</si>
  <si>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</si>
  <si>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</si>
  <si>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</si>
  <si>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</si>
  <si>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</si>
  <si>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</si>
  <si>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</si>
  <si>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</si>
  <si>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</si>
  <si>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</si>
  <si>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</si>
  <si>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</si>
  <si>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</si>
  <si>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</si>
  <si>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</si>
  <si>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</si>
  <si>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</si>
  <si>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</si>
  <si>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</si>
  <si>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</si>
  <si>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</si>
  <si>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</si>
  <si>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</si>
  <si>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</si>
  <si>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</si>
  <si>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</si>
  <si>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</si>
  <si>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</si>
  <si>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</si>
  <si>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</si>
  <si>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</si>
  <si>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</si>
  <si>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</si>
  <si>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</si>
  <si>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</si>
  <si>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</si>
  <si>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</si>
  <si>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</si>
  <si>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</si>
  <si>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</si>
  <si>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</si>
  <si>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</si>
  <si>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</si>
  <si>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</si>
  <si>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</si>
  <si>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</si>
  <si>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</si>
  <si>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</si>
  <si>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</si>
  <si>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</si>
  <si>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</si>
  <si>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</si>
  <si>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</si>
  <si>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</si>
  <si>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</si>
  <si>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</si>
  <si>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</si>
  <si>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</si>
  <si>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</si>
  <si>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</si>
  <si>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</si>
  <si>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</si>
  <si>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</si>
  <si>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</si>
  <si>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</si>
  <si>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</si>
  <si>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</si>
  <si>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</si>
  <si>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</si>
  <si>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</si>
  <si>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</si>
  <si>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</si>
  <si>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</si>
  <si>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</si>
  <si>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</si>
  <si>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</si>
  <si>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</si>
  <si>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</si>
  <si>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</si>
  <si>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</si>
  <si>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</si>
  <si>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</si>
  <si>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</si>
  <si>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</si>
  <si>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</si>
  <si>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</si>
  <si>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</si>
  <si>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</si>
  <si>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</si>
  <si>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</si>
  <si>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</si>
  <si>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</si>
  <si>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</si>
  <si>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</si>
  <si>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</si>
  <si>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</si>
  <si>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</si>
  <si>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</si>
  <si>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</si>
  <si>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</si>
  <si>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</si>
  <si>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</si>
  <si>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</si>
  <si>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</si>
  <si>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</si>
  <si>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</si>
  <si>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</si>
  <si>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</si>
  <si>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</si>
  <si>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</si>
  <si>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</si>
  <si>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</si>
  <si>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</si>
  <si>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</si>
  <si>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</si>
  <si>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</si>
  <si>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</si>
  <si>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</si>
  <si>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</si>
  <si>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</si>
  <si>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</si>
  <si>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</si>
  <si>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</si>
  <si>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</si>
  <si>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</si>
  <si>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</si>
  <si>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</si>
  <si>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</si>
  <si>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</si>
  <si>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</si>
  <si>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</si>
  <si>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</si>
  <si>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</si>
  <si>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</si>
  <si>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</si>
  <si>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</si>
  <si>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</si>
  <si>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</si>
  <si>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</si>
  <si>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</si>
  <si>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</si>
  <si>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</si>
  <si>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</si>
  <si>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</si>
  <si>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</si>
  <si>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</si>
  <si>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</si>
  <si>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</si>
  <si>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</si>
  <si>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</si>
  <si>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</si>
  <si>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</si>
  <si>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</si>
  <si>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</si>
  <si>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</si>
  <si>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</si>
  <si>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</si>
  <si>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</si>
  <si>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</si>
  <si>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</si>
  <si>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</si>
  <si>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</si>
  <si>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</si>
  <si>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</si>
  <si>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</si>
  <si>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</si>
  <si>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</si>
  <si>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</si>
  <si>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</si>
  <si>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</si>
  <si>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</si>
  <si>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</si>
  <si>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</si>
  <si>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</si>
  <si>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</si>
  <si>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</si>
  <si>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</si>
  <si>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</si>
  <si>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</si>
  <si>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</si>
  <si>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</si>
  <si>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</si>
  <si>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</si>
  <si>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</si>
  <si>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</si>
  <si>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</si>
  <si>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</si>
  <si>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</si>
  <si>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</si>
  <si>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</si>
  <si>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</si>
  <si>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</si>
  <si>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</si>
  <si>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</si>
  <si>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</si>
  <si>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</si>
  <si>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</si>
  <si>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</si>
  <si>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</si>
  <si>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</si>
  <si>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</si>
  <si>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</si>
  <si>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</si>
  <si>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</si>
  <si>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</si>
  <si>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</si>
  <si>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</si>
  <si>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</si>
  <si>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</si>
  <si>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</si>
  <si>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</si>
  <si>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</si>
  <si>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</si>
  <si>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</si>
  <si>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</si>
  <si>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</si>
  <si>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</si>
  <si>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</si>
  <si>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</si>
  <si>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</si>
  <si>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</si>
  <si>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</si>
  <si>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</si>
  <si>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</si>
  <si>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</si>
  <si>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</si>
  <si>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</si>
  <si>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</si>
  <si>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</si>
  <si>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</si>
  <si>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</si>
  <si>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</si>
  <si>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</si>
  <si>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</si>
  <si>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</si>
  <si>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</si>
  <si>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</si>
  <si>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</si>
  <si>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</si>
  <si>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</si>
  <si>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</si>
  <si>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</si>
  <si>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</si>
  <si>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</si>
  <si>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</si>
  <si>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</si>
  <si>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</si>
  <si>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</si>
  <si>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</si>
  <si>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</si>
  <si>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</si>
  <si>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</si>
  <si>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</si>
  <si>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</si>
  <si>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</si>
  <si>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</si>
  <si>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</si>
  <si>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</si>
  <si>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</si>
  <si>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</si>
  <si>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</si>
  <si>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</si>
  <si>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</si>
  <si>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</si>
  <si>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</si>
  <si>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</si>
  <si>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</si>
  <si>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</si>
  <si>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</si>
  <si>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</si>
  <si>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</si>
  <si>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</si>
  <si>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</si>
  <si>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</si>
  <si>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</si>
  <si>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</si>
  <si>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</si>
  <si>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</si>
  <si>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</si>
  <si>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</si>
  <si>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</si>
  <si>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</si>
  <si>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</si>
  <si>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</si>
  <si>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</si>
  <si>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</si>
  <si>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</si>
  <si>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</si>
  <si>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</si>
  <si>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</si>
  <si>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</si>
  <si>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</si>
  <si>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</si>
  <si>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</si>
  <si>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</si>
  <si>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</si>
  <si>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</si>
  <si>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</si>
  <si>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</si>
  <si>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</si>
  <si>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</si>
  <si>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</si>
  <si>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</si>
  <si>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</si>
  <si>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</si>
  <si>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</si>
  <si>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</si>
  <si>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</si>
  <si>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</si>
  <si>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</si>
  <si>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</si>
  <si>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</si>
  <si>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</si>
  <si>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</si>
  <si>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</si>
  <si>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</si>
  <si>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</si>
  <si>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</si>
  <si>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</si>
  <si>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</si>
  <si>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</si>
  <si>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</si>
  <si>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</si>
  <si>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</si>
  <si>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</si>
  <si>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</si>
  <si>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</si>
  <si>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</si>
  <si>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</si>
  <si>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</si>
  <si>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</si>
  <si>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</si>
  <si>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</si>
  <si>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</si>
  <si>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</si>
  <si>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</si>
  <si>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</si>
  <si>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</si>
  <si>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</si>
  <si>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</si>
  <si>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</si>
  <si>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</si>
  <si>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</si>
  <si>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</si>
  <si>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</si>
  <si>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</si>
  <si>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</si>
  <si>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</si>
  <si>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</si>
  <si>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</si>
  <si>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</si>
  <si>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</si>
  <si>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</si>
  <si>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</si>
  <si>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</si>
  <si>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</si>
  <si>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</si>
  <si>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</si>
  <si>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</si>
  <si>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</si>
  <si>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</si>
  <si>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</si>
  <si>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</si>
  <si>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</si>
  <si>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</si>
  <si>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</si>
  <si>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</si>
  <si>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</si>
  <si>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</si>
  <si>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</si>
  <si>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</si>
  <si>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</si>
  <si>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</si>
  <si>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</si>
  <si>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</si>
  <si>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</si>
  <si>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</si>
  <si>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</si>
  <si>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</si>
  <si>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</si>
  <si>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</si>
  <si>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</si>
  <si>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</si>
  <si>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</si>
  <si>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</si>
  <si>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</si>
  <si>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</si>
  <si>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</si>
  <si>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</si>
  <si>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</si>
  <si>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</si>
  <si>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</si>
  <si>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</si>
  <si>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</si>
  <si>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</si>
  <si>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</si>
  <si>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</si>
  <si>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</si>
  <si>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</si>
  <si>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</si>
  <si>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</si>
  <si>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</si>
  <si>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</si>
  <si>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</si>
  <si>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</si>
  <si>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</si>
  <si>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</si>
  <si>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</si>
  <si>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</si>
  <si>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</si>
  <si>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</si>
  <si>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</si>
  <si>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</si>
  <si>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</si>
  <si>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</si>
  <si>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</si>
  <si>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</si>
  <si>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</si>
  <si>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</si>
  <si>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</si>
  <si>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</si>
  <si>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</si>
  <si>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</si>
  <si>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</si>
  <si>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</si>
  <si>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</si>
  <si>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</si>
  <si>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</si>
  <si>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</si>
  <si>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</si>
  <si>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</si>
  <si>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</si>
  <si>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</si>
  <si>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</si>
  <si>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</si>
  <si>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</si>
  <si>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</si>
  <si>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</si>
  <si>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</si>
  <si>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</si>
  <si>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</si>
  <si>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</si>
  <si>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</si>
  <si>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</si>
  <si>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</si>
  <si>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</si>
  <si>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</si>
  <si>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</si>
  <si>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</si>
  <si>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</si>
  <si>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</si>
  <si>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</si>
  <si>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</si>
  <si>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</si>
  <si>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</si>
  <si>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</si>
  <si>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</si>
  <si>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</si>
  <si>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</si>
  <si>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</si>
  <si>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</si>
  <si>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</si>
  <si>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</si>
  <si>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</si>
  <si>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</si>
  <si>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</si>
  <si>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</si>
  <si>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</si>
  <si>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</si>
  <si>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</si>
  <si>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</si>
  <si>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</si>
  <si>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</si>
  <si>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</si>
  <si>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</si>
  <si>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</si>
  <si>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</si>
  <si>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</si>
  <si>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</si>
  <si>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</si>
  <si>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</si>
  <si>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</si>
  <si>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</si>
  <si>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</si>
  <si>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</si>
  <si>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</si>
  <si>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</si>
  <si>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</si>
  <si>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</si>
  <si>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</si>
  <si>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</si>
  <si>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</si>
  <si>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</si>
  <si>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</si>
  <si>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</si>
  <si>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</si>
  <si>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</si>
  <si>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</si>
  <si>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</si>
  <si>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</si>
  <si>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</si>
  <si>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</si>
  <si>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</si>
  <si>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</si>
  <si>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</si>
  <si>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</si>
  <si>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</si>
  <si>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</si>
  <si>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</si>
  <si>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</si>
  <si>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</si>
  <si>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</si>
  <si>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</si>
  <si>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</si>
  <si>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</si>
  <si>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</si>
  <si>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</si>
  <si>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</si>
  <si>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</si>
  <si>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</si>
  <si>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</si>
  <si>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</si>
  <si>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</si>
  <si>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</si>
  <si>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</si>
  <si>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</si>
  <si>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</si>
  <si>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</si>
  <si>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</si>
  <si>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</si>
  <si>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</si>
  <si>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</si>
  <si>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</si>
  <si>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</si>
  <si>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</si>
  <si>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</si>
  <si>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</si>
  <si>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</si>
  <si>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</si>
  <si>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</si>
  <si>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</si>
  <si>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</si>
  <si>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</si>
  <si>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</si>
  <si>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</si>
  <si>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</si>
  <si>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</si>
  <si>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</si>
  <si>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</si>
  <si>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</si>
  <si>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</si>
  <si>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</si>
  <si>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</si>
  <si>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</si>
  <si>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</si>
  <si>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</si>
  <si>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</si>
  <si>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</si>
  <si>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</si>
  <si>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</si>
  <si>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</si>
  <si>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</si>
  <si>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</si>
  <si>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</si>
  <si>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</si>
  <si>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</si>
  <si>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</si>
  <si>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</si>
  <si>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</si>
  <si>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</si>
  <si>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</si>
  <si>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</si>
  <si>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</si>
  <si>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</si>
  <si>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</si>
  <si>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</si>
  <si>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</si>
  <si>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</si>
  <si>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</si>
  <si>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</si>
  <si>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</si>
  <si>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</si>
  <si>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</si>
  <si>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</si>
  <si>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</si>
  <si>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</si>
  <si>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</si>
  <si>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</si>
  <si>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</si>
  <si>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</si>
  <si>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</si>
  <si>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</si>
  <si>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</si>
  <si>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</si>
  <si>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</si>
  <si>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</si>
  <si>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</si>
  <si>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</si>
  <si>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</si>
  <si>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</si>
  <si>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</si>
  <si>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</si>
  <si>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</si>
  <si>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</si>
  <si>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</si>
  <si>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</si>
  <si>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</si>
  <si>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</si>
  <si>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</si>
  <si>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</si>
  <si>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</si>
  <si>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</si>
  <si>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</si>
  <si>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</si>
  <si>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</si>
  <si>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</si>
  <si>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</si>
  <si>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</si>
  <si>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</si>
  <si>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</si>
  <si>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</si>
  <si>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</si>
  <si>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</si>
  <si>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</si>
  <si>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</si>
  <si>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</si>
  <si>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</si>
  <si>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</si>
  <si>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</si>
  <si>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</si>
  <si>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</si>
  <si>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</si>
  <si>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</si>
  <si>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</si>
  <si>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</si>
  <si>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</si>
  <si>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</si>
  <si>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</si>
  <si>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</si>
  <si>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</si>
  <si>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</si>
  <si>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</si>
  <si>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</si>
  <si>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</si>
  <si>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</si>
  <si>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</si>
  <si>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</si>
  <si>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</si>
  <si>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</si>
  <si>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</si>
  <si>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</si>
  <si>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</si>
  <si>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</si>
  <si>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</si>
  <si>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</si>
  <si>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</si>
  <si>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</si>
  <si>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</si>
  <si>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</si>
  <si>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</si>
  <si>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</si>
  <si>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</si>
  <si>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</si>
  <si>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</si>
  <si>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</si>
  <si>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</si>
  <si>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</si>
  <si>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</si>
  <si>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</si>
  <si>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</si>
  <si>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</si>
  <si>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</si>
  <si>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</si>
  <si>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</si>
  <si>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</si>
  <si>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</si>
  <si>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</si>
  <si>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</si>
  <si>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</si>
  <si>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</si>
  <si>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</si>
  <si>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</si>
  <si>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</si>
  <si>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</si>
  <si>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</si>
  <si>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</si>
  <si>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</si>
  <si>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</si>
  <si>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</si>
  <si>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</si>
  <si>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</si>
  <si>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</si>
  <si>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</si>
  <si>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</si>
  <si>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</si>
  <si>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</si>
  <si>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</si>
  <si>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</si>
  <si>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</si>
  <si>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</si>
  <si>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</si>
  <si>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</si>
  <si>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</si>
  <si>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</si>
  <si>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</si>
  <si>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</si>
  <si>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</si>
  <si>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</si>
  <si>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</si>
  <si>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</si>
  <si>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</si>
  <si>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</si>
  <si>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</si>
  <si>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</si>
  <si>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</si>
  <si>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</si>
  <si>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</si>
  <si>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</si>
  <si>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</si>
  <si>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</si>
  <si>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</si>
  <si>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</si>
  <si>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</si>
  <si>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</si>
  <si>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</si>
  <si>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</si>
  <si>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</si>
  <si>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</si>
  <si>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</si>
  <si>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</si>
  <si>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</si>
  <si>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</si>
  <si>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</si>
  <si>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</si>
  <si>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</si>
  <si>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</si>
  <si>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</si>
  <si>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</si>
  <si>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</si>
  <si>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</si>
  <si>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</si>
  <si>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</si>
  <si>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</si>
  <si>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</si>
  <si>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</si>
  <si>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</si>
  <si>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</si>
  <si>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</si>
  <si>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</si>
  <si>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</si>
  <si>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</si>
  <si>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</si>
  <si>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</si>
  <si>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</si>
  <si>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</si>
  <si>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</si>
  <si>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</si>
  <si>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</si>
  <si>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</si>
  <si>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</si>
  <si>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</si>
  <si>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</si>
  <si>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</si>
  <si>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</si>
  <si>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</si>
  <si>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</si>
  <si>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</si>
  <si>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</si>
  <si>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</si>
  <si>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</si>
  <si>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</si>
  <si>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</si>
  <si>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</si>
  <si>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</si>
  <si>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</si>
  <si>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</si>
  <si>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</si>
  <si>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</si>
  <si>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</si>
  <si>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</si>
  <si>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</si>
  <si>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</si>
  <si>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</si>
  <si>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</si>
  <si>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</si>
  <si>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</si>
  <si>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</si>
  <si>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</si>
  <si>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</si>
  <si>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</si>
  <si>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</si>
  <si>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</si>
  <si>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</si>
  <si>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</si>
  <si>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</si>
  <si>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</si>
  <si>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</si>
  <si>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</si>
  <si>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</si>
  <si>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</si>
  <si>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</si>
  <si>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</si>
  <si>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</si>
  <si>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</si>
  <si>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</si>
  <si>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</si>
  <si>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</si>
  <si>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</si>
  <si>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</si>
  <si>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</si>
  <si>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</si>
  <si>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</si>
  <si>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</si>
  <si>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</si>
  <si>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</si>
  <si>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</si>
  <si>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</si>
  <si>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</si>
  <si>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</si>
  <si>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</si>
  <si>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</si>
  <si>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</si>
  <si>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</si>
  <si>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</si>
  <si>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</si>
  <si>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</si>
  <si>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</si>
  <si>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</si>
  <si>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</si>
  <si>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</si>
  <si>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</si>
  <si>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</si>
  <si>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</si>
  <si>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</si>
  <si>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</si>
  <si>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</si>
  <si>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</si>
  <si>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</si>
  <si>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</si>
  <si>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</si>
  <si>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</si>
  <si>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</si>
  <si>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</si>
  <si>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</si>
  <si>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</si>
  <si>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</si>
  <si>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</si>
  <si>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</si>
  <si>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</si>
  <si>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</si>
  <si>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</si>
  <si>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</si>
  <si>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</si>
  <si>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</si>
  <si>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</si>
  <si>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</si>
  <si>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</si>
  <si>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</si>
  <si>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</si>
  <si>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</si>
  <si>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</si>
  <si>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</si>
  <si>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</si>
  <si>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</si>
  <si>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</si>
  <si>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</si>
  <si>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</si>
  <si>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</si>
  <si>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</si>
  <si>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</si>
  <si>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</si>
  <si>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</si>
  <si>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</si>
  <si>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</si>
  <si>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</si>
  <si>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</si>
  <si>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</si>
  <si>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</si>
  <si>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</si>
  <si>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</si>
  <si>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</si>
  <si>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</si>
  <si>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</si>
  <si>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</si>
  <si>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</si>
  <si>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</si>
  <si>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</si>
  <si>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</si>
  <si>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</si>
  <si>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</si>
  <si>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</si>
  <si>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</si>
  <si>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</si>
  <si>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</si>
  <si>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</si>
  <si>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</si>
  <si>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</si>
  <si>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</si>
  <si>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</si>
  <si>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</si>
  <si>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</si>
  <si>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</si>
  <si>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</si>
  <si>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</si>
  <si>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</si>
  <si>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</si>
  <si>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</si>
  <si>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</si>
  <si>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</si>
  <si>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</si>
  <si>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</si>
  <si>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</si>
  <si>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</si>
  <si>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</si>
  <si>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</si>
  <si>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</si>
  <si>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</si>
  <si>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</si>
  <si>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</si>
  <si>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</si>
  <si>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</si>
  <si>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</si>
  <si>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</si>
  <si>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</si>
  <si>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</si>
  <si>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</si>
  <si>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</si>
  <si>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</si>
  <si>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</si>
  <si>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</si>
  <si>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</si>
  <si>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</si>
  <si>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</si>
  <si>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</si>
  <si>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</si>
  <si>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</si>
  <si>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</si>
  <si>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</si>
  <si>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</si>
  <si>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</si>
  <si>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</si>
  <si>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</si>
  <si>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</si>
  <si>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</si>
  <si>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</si>
  <si>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</si>
  <si>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</si>
  <si>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</si>
  <si>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</si>
  <si>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</si>
  <si>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</si>
  <si>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</si>
  <si>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</si>
  <si>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</si>
  <si>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</si>
  <si>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</si>
  <si>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</si>
  <si>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</si>
  <si>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</si>
  <si>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</si>
  <si>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</si>
  <si>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</si>
  <si>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</si>
  <si>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</si>
  <si>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</si>
  <si>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</si>
  <si>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</si>
  <si>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</si>
  <si>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</si>
  <si>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</si>
  <si>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</si>
  <si>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</si>
  <si>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</si>
  <si>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</si>
  <si>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</si>
  <si>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</si>
  <si>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</si>
  <si>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</si>
  <si>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</si>
  <si>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</si>
  <si>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</si>
  <si>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</si>
  <si>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</si>
  <si>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</si>
  <si>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</si>
  <si>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</si>
  <si>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</si>
  <si>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</si>
  <si>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</si>
  <si>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</si>
  <si>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</si>
  <si>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</si>
  <si>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</si>
  <si>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</si>
  <si>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</si>
  <si>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</si>
  <si>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</si>
  <si>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</si>
  <si>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</si>
  <si>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</si>
  <si>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</si>
  <si>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</si>
  <si>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</si>
  <si>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</si>
  <si>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</si>
  <si>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</si>
  <si>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</si>
  <si>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</si>
  <si>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</si>
  <si>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</si>
  <si>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</si>
  <si>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</si>
  <si>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</si>
  <si>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</si>
  <si>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</si>
  <si>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</si>
  <si>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</si>
  <si>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</si>
  <si>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</si>
  <si>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</si>
  <si>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</si>
  <si>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</si>
  <si>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</si>
  <si>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</si>
  <si>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</si>
  <si>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</si>
  <si>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</si>
  <si>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</si>
  <si>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</si>
  <si>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</si>
  <si>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</si>
  <si>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</si>
  <si>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</si>
  <si>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</si>
  <si>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</si>
  <si>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</si>
  <si>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</si>
  <si>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</si>
  <si>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</si>
  <si>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</si>
  <si>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</si>
  <si>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</si>
  <si>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</si>
  <si>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</si>
  <si>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</si>
  <si>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</si>
  <si>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</si>
  <si>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</si>
  <si>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</si>
  <si>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</si>
  <si>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</si>
  <si>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</si>
  <si>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</si>
  <si>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</si>
  <si>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</si>
  <si>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</si>
  <si>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</si>
  <si>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</si>
  <si>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</si>
  <si>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</si>
  <si>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</si>
  <si>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</si>
  <si>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</si>
  <si>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</si>
  <si>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</si>
  <si>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</si>
  <si>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</si>
  <si>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</si>
  <si>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</si>
  <si>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</si>
  <si>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</si>
  <si>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</si>
  <si>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</si>
  <si>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</si>
  <si>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</si>
  <si>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</si>
  <si>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</si>
  <si>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</si>
  <si>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</si>
  <si>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</si>
  <si>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</si>
  <si>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</si>
  <si>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</si>
  <si>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</si>
  <si>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</si>
  <si>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</si>
  <si>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</si>
  <si>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</si>
  <si>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</si>
  <si>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</si>
  <si>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</si>
  <si>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</si>
  <si>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</si>
  <si>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</si>
  <si>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</si>
  <si>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</si>
  <si>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</si>
  <si>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</si>
  <si>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</si>
  <si>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</si>
  <si>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</si>
  <si>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</si>
  <si>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</si>
  <si>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</si>
  <si>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</si>
  <si>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</si>
  <si>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</si>
  <si>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</si>
  <si>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</si>
  <si>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</si>
  <si>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</si>
  <si>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</si>
  <si>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</si>
  <si>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</si>
  <si>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</si>
  <si>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</si>
  <si>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</si>
  <si>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</si>
  <si>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</si>
  <si>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</si>
  <si>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</si>
  <si>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</si>
  <si>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</si>
  <si>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</si>
  <si>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</si>
  <si>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</si>
  <si>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</si>
  <si>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</si>
  <si>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</si>
  <si>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</si>
  <si>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</si>
  <si>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</si>
  <si>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</si>
  <si>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</si>
  <si>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</si>
  <si>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</si>
  <si>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</si>
  <si>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</si>
  <si>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</si>
  <si>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</si>
  <si>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</si>
  <si>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</si>
  <si>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</si>
  <si>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</si>
  <si>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</si>
  <si>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</si>
  <si>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</si>
  <si>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</si>
  <si>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</si>
  <si>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</si>
  <si>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</si>
  <si>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</si>
  <si>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</si>
  <si>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</si>
  <si>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</si>
  <si>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</si>
  <si>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</si>
  <si>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</si>
  <si>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</si>
  <si>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</si>
  <si>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</si>
  <si>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</si>
  <si>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</si>
  <si>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</si>
  <si>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</si>
  <si>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</si>
  <si>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</si>
  <si>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</si>
  <si>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</si>
  <si>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</si>
  <si>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</si>
  <si>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</si>
  <si>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</si>
  <si>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</si>
  <si>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</si>
  <si>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</si>
  <si>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</si>
  <si>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</si>
  <si>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</si>
  <si>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</si>
  <si>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</si>
  <si>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</si>
  <si>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</si>
  <si>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</si>
  <si>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</si>
  <si>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</si>
  <si>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</si>
  <si>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</si>
  <si>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</si>
  <si>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</si>
  <si>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</si>
  <si>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</si>
  <si>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</si>
  <si>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</si>
  <si>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</si>
  <si>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</si>
  <si>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</si>
  <si>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</si>
  <si>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</si>
  <si>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</si>
  <si>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</si>
  <si>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</si>
  <si>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</si>
  <si>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</si>
  <si>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</si>
  <si>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</si>
  <si>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</si>
  <si>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</si>
  <si>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</si>
  <si>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</si>
  <si>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</si>
  <si>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</si>
  <si>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</si>
  <si>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</si>
  <si>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</si>
  <si>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</si>
  <si>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</si>
  <si>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</si>
  <si>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</si>
  <si>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</si>
  <si>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</si>
  <si>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</si>
  <si>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</si>
  <si>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</si>
  <si>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</si>
  <si>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</si>
  <si>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</si>
  <si>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</si>
  <si>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</si>
  <si>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</si>
  <si>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</si>
  <si>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</si>
  <si>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</si>
  <si>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</si>
  <si>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</si>
  <si>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</si>
  <si>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</si>
  <si>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</si>
  <si>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</si>
  <si>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</si>
  <si>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</si>
  <si>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</si>
  <si>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</si>
  <si>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</si>
  <si>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</si>
  <si>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</si>
  <si>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</si>
  <si>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</si>
  <si>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</si>
  <si>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</si>
  <si>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</si>
  <si>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</si>
  <si>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</si>
  <si>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</si>
  <si>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</si>
  <si>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</si>
  <si>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</si>
  <si>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</si>
  <si>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</si>
  <si>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</si>
  <si>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</si>
  <si>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</si>
  <si>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</si>
  <si>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</si>
  <si>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</si>
  <si>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</si>
  <si>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</si>
  <si>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</si>
  <si>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</si>
  <si>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</si>
  <si>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</si>
  <si>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</si>
  <si>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</si>
  <si>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</si>
  <si>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</si>
  <si>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</si>
  <si>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</si>
  <si>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</si>
  <si>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</si>
  <si>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</si>
  <si>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</si>
  <si>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</si>
  <si>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</si>
  <si>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</si>
  <si>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</si>
  <si>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</si>
  <si>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</si>
  <si>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</si>
  <si>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</si>
  <si>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</si>
  <si>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</si>
  <si>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</si>
  <si>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</si>
  <si>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</si>
  <si>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</si>
  <si>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</si>
  <si>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</si>
  <si>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</si>
  <si>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</si>
  <si>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</si>
  <si>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</si>
  <si>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</si>
  <si>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</si>
  <si>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</si>
  <si>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</si>
  <si>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</si>
  <si>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</si>
  <si>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</si>
  <si>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</si>
  <si>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</si>
  <si>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</si>
  <si>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</si>
  <si>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</si>
  <si>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</si>
  <si>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</si>
  <si>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</si>
  <si>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</si>
  <si>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</si>
  <si>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</si>
  <si>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</si>
  <si>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</si>
  <si>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</si>
  <si>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</si>
  <si>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</si>
  <si>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</si>
  <si>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</si>
  <si>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</si>
  <si>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</si>
  <si>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</si>
  <si>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</si>
  <si>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</si>
  <si>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</si>
  <si>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</si>
  <si>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</si>
  <si>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</si>
  <si>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</si>
  <si>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</si>
  <si>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</si>
  <si>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</si>
  <si>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</si>
  <si>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</si>
  <si>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</si>
  <si>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</si>
  <si>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</si>
  <si>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</si>
  <si>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</si>
  <si>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</si>
  <si>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</si>
  <si>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</si>
  <si>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</si>
  <si>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</si>
  <si>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</si>
  <si>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</si>
  <si>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</si>
  <si>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</si>
  <si>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</si>
  <si>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</si>
  <si>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</si>
  <si>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</si>
  <si>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</si>
  <si>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</si>
  <si>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</si>
  <si>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</si>
  <si>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</si>
  <si>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</si>
  <si>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</si>
  <si>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</si>
  <si>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</si>
  <si>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</si>
  <si>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</si>
  <si>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</si>
  <si>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</si>
  <si>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</si>
  <si>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</si>
  <si>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</si>
  <si>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</si>
  <si>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</si>
  <si>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</si>
  <si>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</si>
  <si>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</si>
  <si>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</si>
  <si>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</si>
  <si>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</si>
  <si>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</si>
  <si>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</si>
  <si>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</si>
  <si>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</si>
  <si>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</si>
  <si>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</si>
  <si>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</si>
  <si>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</si>
  <si>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</si>
  <si>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</si>
  <si>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</si>
  <si>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</si>
  <si>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</si>
  <si>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</si>
  <si>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</si>
  <si>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</si>
  <si>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</si>
  <si>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</si>
  <si>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</si>
  <si>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</si>
  <si>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</si>
  <si>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</si>
  <si>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</si>
  <si>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</si>
  <si>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</si>
  <si>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</si>
  <si>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</si>
  <si>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</si>
  <si>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</si>
  <si>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</si>
  <si>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</si>
  <si>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</si>
  <si>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</si>
  <si>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</si>
  <si>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</si>
  <si>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</si>
  <si>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</si>
  <si>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</si>
  <si>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</si>
  <si>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</si>
  <si>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</si>
  <si>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</si>
  <si>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</si>
  <si>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</si>
  <si>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</si>
  <si>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</si>
  <si>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</si>
  <si>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</si>
  <si>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</si>
  <si>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</si>
  <si>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</si>
  <si>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</si>
  <si>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</si>
  <si>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</si>
  <si>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</si>
  <si>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</si>
  <si>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</si>
  <si>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</si>
  <si>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</si>
  <si>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</si>
  <si>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</si>
  <si>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</si>
  <si>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</si>
  <si>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</si>
  <si>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</si>
  <si>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</si>
  <si>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</si>
  <si>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</si>
  <si>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</si>
  <si>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</si>
  <si>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</si>
  <si>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</si>
  <si>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</si>
  <si>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</si>
  <si>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</si>
  <si>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</si>
  <si>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</si>
  <si>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</si>
  <si>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</si>
  <si>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</si>
  <si>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</si>
  <si>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</si>
  <si>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</si>
  <si>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</si>
  <si>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</si>
  <si>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</si>
  <si>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</si>
  <si>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</si>
  <si>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</si>
  <si>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</si>
  <si>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</si>
  <si>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</si>
  <si>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</si>
  <si>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</si>
  <si>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</si>
  <si>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</si>
  <si>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</si>
  <si>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</si>
  <si>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</si>
  <si>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</si>
  <si>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</si>
  <si>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</si>
  <si>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</si>
  <si>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</si>
  <si>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</si>
  <si>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</si>
  <si>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</si>
  <si>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</si>
  <si>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</si>
  <si>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</si>
  <si>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</si>
  <si>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</si>
  <si>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</si>
  <si>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</si>
  <si>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</si>
  <si>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</si>
  <si>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</si>
  <si>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</si>
  <si>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</si>
  <si>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</si>
  <si>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</si>
  <si>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</si>
  <si>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</si>
  <si>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</si>
  <si>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</si>
  <si>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</si>
  <si>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</si>
  <si>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</si>
  <si>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</si>
  <si>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</si>
  <si>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</si>
  <si>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</si>
  <si>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</si>
  <si>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</si>
  <si>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</si>
  <si>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</si>
  <si>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</si>
  <si>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</si>
  <si>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</si>
  <si>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</si>
  <si>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</si>
  <si>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</si>
  <si>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</si>
  <si>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</si>
  <si>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</si>
  <si>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</si>
  <si>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</si>
  <si>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</si>
  <si>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</si>
  <si>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</si>
  <si>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</si>
  <si>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</si>
  <si>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</si>
  <si>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</si>
  <si>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</si>
  <si>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</si>
  <si>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</si>
  <si>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</si>
  <si>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</si>
  <si>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</si>
  <si>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</si>
  <si>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</si>
  <si>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</si>
  <si>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</si>
  <si>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</si>
  <si>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</si>
  <si>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</si>
  <si>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</si>
  <si>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</si>
  <si>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</si>
  <si>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</si>
  <si>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</si>
  <si>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</si>
  <si>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</si>
  <si>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</si>
  <si>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</si>
  <si>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</si>
  <si>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</si>
  <si>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</si>
  <si>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</si>
  <si>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</si>
  <si>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</si>
  <si>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</si>
  <si>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</si>
  <si>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</si>
  <si>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</si>
  <si>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</si>
  <si>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</si>
  <si>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</si>
  <si>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</si>
  <si>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</si>
  <si>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</si>
  <si>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</si>
  <si>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</si>
  <si>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</si>
  <si>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</si>
  <si>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</si>
  <si>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</si>
  <si>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</si>
  <si>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</si>
  <si>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</si>
  <si>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</si>
  <si>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</si>
  <si>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</si>
  <si>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</si>
  <si>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</si>
  <si>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</si>
  <si>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</si>
  <si>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</si>
  <si>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</si>
  <si>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</si>
  <si>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</si>
  <si>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</si>
  <si>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</si>
  <si>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</si>
  <si>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</si>
  <si>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</si>
  <si>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</si>
  <si>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</si>
  <si>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</si>
  <si>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</si>
  <si>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</si>
  <si>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</si>
  <si>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</si>
  <si>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</si>
  <si>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</si>
  <si>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</si>
  <si>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</si>
  <si>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</si>
  <si>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</si>
  <si>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</si>
  <si>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</si>
  <si>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</si>
  <si>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</si>
  <si>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</si>
  <si>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</si>
  <si>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</si>
  <si>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</si>
  <si>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</si>
  <si>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</si>
  <si>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</si>
  <si>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</si>
  <si>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</si>
  <si>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</si>
  <si>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</si>
  <si>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</si>
  <si>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</si>
  <si>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</si>
  <si>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</si>
  <si>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</si>
  <si>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</si>
  <si>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</si>
  <si>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</si>
  <si>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</si>
  <si>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</si>
  <si>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</si>
  <si>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</si>
  <si>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</si>
  <si>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</si>
  <si>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</si>
  <si>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</si>
  <si>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</si>
  <si>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</si>
  <si>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</si>
  <si>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</si>
  <si>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</si>
  <si>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</si>
  <si>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</si>
  <si>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</si>
  <si>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</si>
  <si>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</si>
  <si>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</si>
  <si>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</si>
  <si>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</si>
  <si>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</si>
  <si>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</si>
  <si>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</si>
  <si>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</si>
  <si>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</si>
  <si>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</si>
  <si>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</si>
  <si>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</si>
  <si>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</si>
  <si>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</si>
  <si>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</si>
  <si>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</si>
  <si>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</si>
  <si>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</si>
  <si>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</si>
  <si>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</si>
  <si>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</si>
  <si>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</si>
  <si>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</si>
  <si>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</si>
  <si>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</si>
  <si>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</si>
  <si>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</si>
  <si>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</si>
  <si>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</si>
  <si>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</si>
  <si>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</si>
  <si>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</si>
  <si>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</si>
  <si>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</si>
  <si>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</si>
  <si>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</si>
  <si>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</si>
  <si>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</si>
  <si>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</si>
  <si>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</si>
  <si>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</si>
  <si>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</si>
  <si>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</si>
  <si>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</si>
  <si>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</si>
  <si>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</si>
  <si>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</si>
  <si>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</si>
  <si>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</si>
  <si>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</si>
  <si>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</si>
  <si>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</si>
  <si>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</si>
  <si>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</si>
  <si>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</si>
  <si>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</si>
  <si>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</si>
  <si>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</si>
  <si>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</si>
  <si>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</si>
  <si>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</si>
  <si>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</si>
  <si>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</si>
  <si>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</si>
  <si>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</si>
  <si>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</si>
  <si>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</si>
  <si>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</si>
  <si>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</si>
  <si>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</si>
  <si>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</si>
  <si>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</si>
  <si>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</si>
  <si>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</si>
  <si>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</si>
  <si>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</si>
  <si>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</si>
  <si>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</si>
  <si>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</si>
  <si>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</si>
  <si>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</si>
  <si>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</si>
  <si>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</si>
  <si>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</si>
  <si>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</si>
  <si>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</si>
  <si>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</si>
  <si>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</si>
  <si>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</si>
  <si>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</si>
  <si>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</si>
  <si>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</si>
  <si>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</si>
  <si>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</si>
  <si>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</si>
  <si>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</si>
  <si>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</si>
  <si>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</si>
  <si>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</si>
  <si>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</si>
  <si>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</si>
  <si>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</si>
  <si>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</si>
  <si>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</si>
  <si>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</si>
  <si>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</si>
  <si>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</si>
  <si>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</si>
  <si>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</si>
  <si>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</si>
  <si>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</si>
  <si>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</si>
  <si>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</si>
  <si>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</si>
  <si>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</si>
  <si>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</si>
  <si>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</si>
  <si>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</si>
  <si>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</si>
  <si>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</si>
  <si>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</si>
  <si>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</si>
  <si>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</si>
  <si>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</si>
  <si>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</si>
  <si>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</si>
  <si>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</si>
  <si>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</si>
  <si>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</si>
  <si>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</si>
  <si>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</si>
  <si>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</si>
  <si>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</si>
  <si>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</si>
  <si>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</si>
  <si>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</si>
  <si>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</si>
  <si>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</si>
  <si>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</si>
  <si>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</si>
  <si>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</si>
  <si>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</si>
  <si>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</si>
  <si>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</si>
  <si>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</si>
  <si>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</si>
  <si>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</si>
  <si>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</si>
  <si>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</si>
  <si>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</si>
  <si>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</si>
  <si>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</si>
  <si>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</si>
  <si>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</si>
  <si>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</si>
  <si>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</si>
  <si>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</si>
  <si>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</si>
  <si>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</si>
  <si>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</si>
  <si>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</si>
  <si>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</si>
  <si>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</si>
  <si>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</si>
  <si>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</si>
  <si>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</si>
  <si>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</si>
  <si>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</si>
  <si>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</si>
  <si>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</si>
  <si>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</si>
  <si>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</si>
  <si>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</si>
  <si>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</si>
  <si>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</si>
  <si>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</si>
  <si>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</si>
  <si>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</si>
  <si>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</si>
  <si>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</si>
  <si>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</si>
  <si>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</si>
  <si>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</si>
  <si>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</si>
  <si>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</si>
  <si>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</si>
  <si>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</si>
  <si>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</si>
  <si>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</si>
  <si>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</si>
  <si>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</si>
  <si>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</si>
  <si>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</si>
  <si>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</si>
  <si>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</si>
  <si>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</si>
  <si>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</si>
  <si>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</si>
  <si>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</si>
  <si>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</si>
  <si>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</si>
  <si>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</si>
  <si>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</si>
  <si>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</si>
  <si>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</si>
  <si>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</si>
  <si>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</si>
  <si>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</si>
  <si>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</si>
  <si>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</si>
  <si>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</si>
  <si>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</si>
  <si>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</si>
  <si>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</si>
  <si>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</si>
  <si>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</si>
  <si>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</si>
  <si>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</si>
  <si>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</si>
  <si>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</si>
  <si>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</si>
  <si>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</si>
  <si>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</si>
  <si>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</si>
  <si>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</si>
  <si>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</si>
  <si>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</si>
  <si>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</si>
  <si>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</si>
  <si>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</si>
  <si>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</si>
  <si>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</si>
  <si>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</si>
  <si>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</si>
  <si>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</si>
  <si>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</si>
  <si>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</si>
  <si>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</si>
  <si>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</si>
  <si>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</si>
  <si>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</si>
  <si>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</si>
  <si>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</si>
  <si>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</si>
  <si>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</si>
  <si>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</si>
  <si>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</si>
  <si>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</si>
  <si>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</si>
  <si>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</si>
  <si>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</si>
  <si>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</si>
  <si>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</si>
  <si>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</si>
  <si>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</si>
  <si>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</si>
  <si>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</si>
  <si>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</si>
  <si>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</si>
  <si>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</si>
  <si>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</si>
  <si>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</si>
  <si>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</si>
  <si>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</si>
  <si>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</si>
  <si>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</si>
  <si>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</si>
  <si>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</si>
  <si>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</si>
  <si>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</si>
  <si>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</si>
  <si>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</si>
  <si>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</si>
  <si>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</si>
  <si>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</si>
  <si>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</si>
  <si>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</si>
  <si>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</si>
  <si>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</si>
  <si>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</si>
  <si>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</si>
  <si>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</si>
  <si>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</si>
  <si>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</si>
  <si>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</si>
  <si>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</si>
  <si>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</si>
  <si>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</si>
  <si>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</si>
  <si>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</si>
  <si>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</si>
  <si>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</si>
  <si>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</si>
  <si>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</si>
  <si>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</si>
  <si>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</si>
  <si>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</si>
  <si>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</si>
  <si>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</si>
  <si>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</si>
  <si>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</si>
  <si>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</si>
  <si>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</si>
  <si>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</si>
  <si>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</si>
  <si>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</si>
  <si>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</si>
  <si>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</si>
  <si>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</si>
  <si>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</si>
  <si>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</si>
  <si>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</si>
  <si>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</si>
  <si>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</si>
  <si>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</si>
  <si>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</si>
  <si>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</si>
  <si>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</si>
  <si>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</si>
  <si>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</si>
  <si>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</si>
  <si>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</si>
  <si>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</si>
  <si>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</si>
  <si>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</si>
  <si>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</si>
  <si>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</si>
  <si>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</si>
  <si>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</si>
  <si>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</si>
  <si>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</si>
  <si>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</si>
  <si>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</si>
  <si>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</si>
  <si>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</si>
  <si>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</si>
  <si>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</si>
  <si>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</si>
  <si>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</si>
  <si>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</si>
  <si>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</si>
  <si>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</si>
  <si>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</si>
  <si>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</si>
  <si>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</si>
  <si>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</si>
  <si>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</si>
  <si>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</si>
  <si>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</si>
  <si>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</si>
  <si>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</si>
  <si>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</si>
  <si>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</si>
  <si>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</si>
  <si>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</si>
  <si>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</si>
  <si>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</si>
  <si>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</si>
  <si>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</si>
  <si>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</si>
  <si>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</si>
  <si>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</si>
  <si>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</si>
  <si>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</si>
  <si>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</si>
  <si>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</si>
  <si>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</si>
  <si>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</si>
  <si>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</si>
  <si>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</si>
  <si>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</si>
  <si>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</si>
  <si>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</si>
  <si>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</si>
  <si>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</si>
  <si>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</si>
  <si>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</si>
  <si>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</si>
  <si>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</si>
  <si>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</si>
  <si>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</si>
  <si>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</si>
  <si>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</si>
  <si>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</si>
  <si>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</si>
  <si>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</si>
  <si>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</si>
  <si>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</si>
  <si>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</si>
  <si>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</si>
  <si>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</si>
  <si>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</si>
  <si>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</si>
  <si>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</si>
  <si>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</si>
  <si>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</si>
  <si>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</si>
  <si>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</si>
  <si>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</si>
  <si>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</si>
  <si>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</si>
  <si>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</si>
  <si>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</si>
  <si>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</si>
  <si>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</si>
  <si>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</si>
  <si>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</si>
  <si>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</si>
  <si>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</si>
  <si>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</si>
  <si>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</si>
  <si>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</si>
  <si>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</si>
  <si>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</si>
  <si>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</si>
  <si>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</si>
  <si>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</si>
  <si>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</si>
  <si>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</si>
  <si>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</si>
  <si>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</si>
  <si>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</si>
  <si>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</si>
  <si>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</si>
  <si>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</si>
  <si>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</si>
  <si>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</si>
  <si>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</si>
  <si>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</si>
  <si>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</si>
  <si>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</si>
  <si>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</si>
  <si>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</si>
  <si>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</si>
  <si>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</si>
  <si>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</si>
  <si>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</si>
  <si>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</si>
  <si>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</si>
  <si>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</si>
  <si>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</si>
  <si>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</si>
  <si>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</si>
  <si>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</si>
  <si>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</si>
  <si>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</si>
  <si>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</si>
  <si>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</si>
  <si>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</si>
  <si>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</si>
  <si>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</si>
  <si>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</si>
  <si>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</si>
  <si>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</si>
  <si>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</si>
  <si>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</si>
  <si>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</si>
  <si>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</si>
  <si>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</si>
  <si>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</si>
  <si>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</si>
  <si>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</si>
  <si>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</si>
  <si>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</si>
  <si>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</si>
  <si>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</si>
  <si>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</si>
  <si>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</si>
  <si>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</si>
  <si>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</si>
  <si>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</si>
  <si>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</si>
  <si>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</si>
  <si>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</si>
  <si>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</si>
  <si>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</si>
  <si>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</si>
  <si>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</si>
  <si>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</si>
  <si>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</si>
  <si>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</si>
  <si>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</si>
  <si>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</si>
  <si>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</si>
  <si>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</si>
  <si>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</si>
  <si>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</si>
  <si>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</si>
  <si>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</si>
  <si>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</si>
  <si>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</si>
  <si>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</si>
  <si>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</si>
  <si>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</si>
  <si>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</si>
  <si>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</si>
  <si>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</si>
  <si>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</si>
  <si>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</si>
  <si>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</si>
  <si>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</si>
  <si>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</si>
  <si>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</si>
  <si>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</si>
  <si>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</si>
  <si>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</si>
  <si>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</si>
  <si>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</si>
  <si>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</si>
  <si>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</si>
  <si>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</si>
  <si>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</si>
  <si>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</si>
  <si>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</si>
  <si>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</si>
  <si>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</si>
  <si>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</si>
  <si>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</si>
  <si>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</si>
  <si>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</si>
  <si>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</si>
  <si>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</si>
  <si>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</si>
  <si>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</si>
  <si>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</si>
  <si>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</si>
  <si>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</si>
  <si>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</si>
  <si>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</si>
  <si>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</si>
  <si>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</si>
  <si>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</si>
  <si>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</si>
  <si>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</si>
  <si>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</si>
  <si>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</si>
  <si>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</si>
  <si>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</si>
  <si>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</si>
  <si>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</si>
  <si>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</si>
  <si>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</si>
  <si>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</si>
  <si>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</si>
  <si>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</si>
  <si>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</si>
  <si>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</si>
  <si>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</si>
  <si>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</si>
  <si>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</si>
  <si>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</si>
  <si>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</si>
  <si>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</si>
  <si>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</si>
  <si>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</si>
  <si>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</si>
  <si>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</si>
  <si>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</si>
  <si>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</si>
  <si>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</si>
  <si>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</si>
  <si>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</si>
  <si>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</si>
  <si>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</si>
  <si>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</si>
  <si>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</si>
  <si>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</si>
  <si>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</si>
  <si>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</si>
  <si>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</si>
  <si>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</si>
  <si>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</si>
  <si>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</si>
  <si>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</si>
  <si>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</si>
  <si>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</si>
  <si>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</si>
  <si>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</si>
  <si>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</si>
  <si>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</si>
  <si>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</si>
  <si>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</si>
  <si>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</si>
  <si>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</si>
  <si>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</si>
  <si>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</si>
  <si>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</si>
  <si>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</si>
  <si>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</si>
  <si>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</si>
  <si>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</si>
  <si>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</si>
  <si>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</si>
  <si>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</si>
  <si>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</si>
  <si>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</si>
  <si>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</si>
  <si>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</si>
  <si>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</si>
  <si>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</si>
  <si>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</si>
  <si>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</si>
  <si>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</si>
  <si>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</si>
  <si>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</si>
  <si>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</si>
  <si>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</si>
  <si>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</si>
  <si>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</si>
  <si>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</si>
  <si>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</si>
  <si>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</si>
  <si>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</si>
  <si>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</si>
  <si>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</si>
  <si>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</si>
  <si>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</si>
  <si>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</si>
  <si>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</si>
  <si>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</si>
  <si>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</si>
  <si>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</si>
  <si>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</si>
  <si>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</si>
  <si>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</si>
  <si>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</si>
  <si>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</si>
  <si>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</si>
  <si>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</si>
  <si>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</si>
  <si>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</si>
  <si>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</si>
  <si>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</si>
  <si>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</si>
  <si>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</si>
  <si>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</si>
  <si>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</si>
  <si>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</si>
  <si>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</si>
  <si>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</si>
  <si>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</si>
  <si>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</si>
  <si>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</si>
  <si>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</si>
  <si>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</si>
  <si>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</si>
  <si>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</si>
  <si>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</si>
  <si>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</si>
  <si>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</si>
  <si>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</si>
  <si>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</si>
  <si>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</si>
  <si>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</si>
  <si>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</si>
  <si>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</si>
  <si>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</si>
  <si>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</si>
  <si>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</si>
  <si>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</si>
  <si>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</si>
  <si>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</si>
  <si>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</si>
  <si>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</si>
  <si>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</si>
  <si>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</si>
  <si>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</si>
  <si>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</si>
  <si>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</si>
  <si>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</si>
  <si>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</si>
  <si>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</si>
  <si>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</si>
  <si>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</si>
  <si>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</si>
  <si>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</si>
  <si>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</si>
  <si>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</si>
  <si>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</si>
  <si>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</si>
  <si>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</si>
  <si>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</si>
  <si>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</si>
  <si>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</si>
  <si>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</si>
  <si>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</si>
  <si>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</si>
  <si>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</si>
  <si>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</si>
  <si>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</si>
  <si>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</si>
  <si>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</si>
  <si>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</si>
  <si>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</si>
  <si>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</si>
  <si>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</si>
  <si>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</si>
  <si>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</si>
  <si>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</si>
  <si>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</si>
  <si>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</si>
  <si>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</si>
  <si>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</si>
  <si>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</si>
  <si>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</si>
  <si>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</si>
  <si>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</si>
  <si>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</si>
  <si>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</si>
  <si>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</si>
  <si>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</si>
  <si>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</si>
  <si>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</si>
  <si>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</si>
  <si>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</si>
  <si>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</si>
  <si>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</si>
  <si>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</si>
  <si>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</si>
  <si>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</si>
  <si>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</si>
  <si>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</si>
  <si>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</si>
  <si>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</si>
  <si>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</si>
  <si>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</si>
  <si>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</si>
  <si>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</si>
  <si>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</si>
  <si>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</si>
  <si>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</si>
  <si>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</si>
  <si>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</si>
  <si>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</si>
  <si>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</si>
  <si>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</si>
  <si>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</si>
  <si>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</si>
  <si>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</si>
  <si>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</si>
  <si>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</si>
  <si>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</si>
  <si>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</si>
  <si>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</si>
  <si>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</si>
  <si>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</si>
  <si>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</si>
  <si>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</si>
  <si>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</si>
  <si>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</si>
  <si>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</si>
  <si>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</si>
  <si>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</si>
  <si>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</si>
  <si>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</si>
  <si>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</si>
  <si>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</si>
  <si>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</si>
  <si>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</si>
  <si>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</si>
  <si>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</si>
  <si>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</si>
  <si>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</si>
  <si>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</si>
  <si>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</si>
  <si>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</si>
  <si>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</si>
  <si>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</si>
  <si>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</si>
  <si>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</si>
  <si>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</si>
  <si>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</si>
  <si>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</si>
  <si>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</si>
  <si>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</si>
  <si>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</si>
  <si>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</si>
  <si>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</si>
  <si>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</si>
  <si>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</si>
  <si>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</si>
  <si>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</si>
  <si>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</si>
  <si>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</si>
  <si>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</si>
  <si>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</si>
  <si>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</si>
  <si>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</si>
  <si>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</si>
  <si>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</si>
  <si>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</si>
  <si>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</si>
  <si>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</si>
  <si>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</si>
  <si>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</si>
  <si>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</si>
  <si>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</si>
  <si>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</si>
  <si>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</si>
  <si>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</si>
  <si>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</si>
  <si>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</si>
  <si>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</si>
  <si>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</si>
  <si>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</si>
  <si>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</si>
  <si>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</si>
  <si>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</si>
  <si>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</si>
  <si>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</si>
  <si>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</si>
  <si>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</si>
  <si>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</si>
  <si>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</si>
  <si>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</si>
  <si>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</si>
  <si>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</si>
  <si>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</si>
  <si>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</si>
  <si>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</si>
  <si>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</si>
  <si>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</si>
  <si>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</si>
  <si>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</si>
  <si>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</si>
  <si>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</si>
  <si>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</si>
  <si>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</si>
  <si>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</si>
  <si>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</si>
  <si>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</si>
  <si>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</si>
  <si>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</si>
  <si>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</si>
  <si>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</si>
  <si>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</si>
  <si>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</si>
  <si>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</si>
  <si>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</si>
  <si>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</si>
  <si>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</si>
  <si>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</si>
  <si>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</si>
  <si>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</si>
  <si>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</si>
  <si>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</si>
  <si>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</si>
  <si>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</si>
  <si>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</si>
  <si>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</si>
  <si>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</si>
  <si>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</si>
  <si>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</si>
  <si>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</si>
  <si>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</si>
  <si>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</si>
  <si>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</si>
  <si>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</si>
  <si>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</si>
  <si>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</si>
  <si>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</si>
  <si>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</si>
  <si>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</si>
  <si>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</si>
  <si>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</si>
  <si>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</si>
  <si>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</si>
  <si>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</si>
  <si>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</si>
  <si>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</si>
  <si>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</si>
  <si>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</si>
  <si>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</si>
  <si>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</si>
  <si>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</si>
  <si>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</si>
  <si>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</si>
  <si>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</si>
  <si>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</si>
  <si>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</si>
  <si>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</si>
  <si>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</si>
  <si>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</si>
  <si>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</si>
  <si>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</si>
  <si>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</si>
  <si>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</si>
  <si>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</si>
  <si>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</si>
  <si>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</si>
  <si>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</si>
  <si>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</si>
  <si>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</si>
  <si>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</si>
  <si>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</si>
  <si>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</si>
  <si>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</si>
  <si>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</si>
  <si>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</si>
  <si>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</si>
  <si>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</si>
  <si>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</si>
  <si>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</si>
  <si>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</si>
  <si>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</si>
  <si>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</si>
  <si>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</si>
  <si>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</si>
  <si>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</si>
  <si>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</si>
  <si>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</si>
  <si>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</si>
  <si>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</si>
  <si>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</si>
  <si>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</si>
  <si>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</si>
  <si>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</si>
  <si>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</si>
  <si>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</si>
  <si>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</si>
  <si>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</si>
  <si>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</si>
  <si>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</si>
  <si>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</si>
  <si>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</si>
  <si>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</si>
  <si>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</si>
  <si>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</si>
  <si>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</si>
  <si>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</si>
  <si>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</si>
  <si>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</si>
  <si>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</si>
  <si>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</si>
  <si>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</si>
  <si>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</si>
  <si>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</si>
  <si>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</si>
  <si>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</si>
  <si>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</si>
  <si>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</si>
  <si>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</si>
  <si>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</si>
  <si>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</si>
  <si>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</si>
  <si>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</si>
  <si>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</si>
  <si>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</si>
  <si>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</si>
  <si>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</si>
  <si>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</si>
  <si>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</si>
  <si>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</si>
  <si>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</si>
  <si>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</si>
  <si>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</si>
  <si>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</si>
  <si>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</si>
  <si>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</si>
  <si>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</si>
  <si>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</si>
  <si>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</si>
  <si>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</si>
  <si>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</si>
  <si>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</si>
  <si>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</si>
  <si>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</si>
  <si>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</si>
  <si>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</si>
  <si>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</si>
  <si>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</si>
  <si>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</si>
  <si>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</si>
  <si>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</si>
  <si>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</si>
  <si>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</si>
  <si>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</si>
  <si>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</si>
  <si>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</si>
  <si>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</si>
  <si>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</si>
  <si>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</si>
  <si>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</si>
  <si>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</si>
  <si>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</si>
  <si>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</si>
  <si>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</si>
  <si>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</si>
  <si>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</si>
  <si>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</si>
  <si>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</si>
  <si>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</si>
  <si>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</si>
  <si>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</si>
  <si>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</si>
  <si>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</si>
  <si>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</si>
  <si>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</si>
  <si>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</si>
  <si>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</si>
  <si>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</si>
  <si>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</si>
  <si>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</si>
  <si>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</si>
  <si>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</si>
  <si>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</si>
  <si>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</si>
  <si>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</si>
  <si>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</si>
  <si>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</si>
  <si>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</si>
  <si>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</si>
  <si>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</si>
  <si>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</si>
  <si>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</si>
  <si>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</si>
  <si>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</si>
  <si>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</si>
  <si>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</si>
  <si>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</si>
  <si>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</si>
  <si>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</si>
  <si>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</si>
  <si>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</si>
  <si>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</si>
  <si>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</si>
  <si>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</si>
  <si>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</si>
  <si>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</si>
  <si>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</si>
  <si>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</si>
  <si>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</si>
  <si>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</si>
  <si>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</si>
  <si>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</si>
  <si>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</si>
  <si>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</si>
  <si>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</si>
  <si>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</si>
  <si>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</si>
  <si>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</si>
  <si>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</si>
  <si>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</si>
  <si>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</si>
  <si>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</si>
  <si>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</si>
  <si>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</si>
  <si>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</si>
  <si>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</si>
  <si>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</si>
  <si>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</si>
  <si>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</si>
  <si>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</si>
  <si>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</si>
  <si>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</si>
  <si>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</si>
  <si>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</si>
  <si>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</si>
  <si>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</si>
  <si>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</si>
  <si>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</si>
  <si>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</si>
  <si>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</si>
  <si>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</si>
  <si>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</si>
  <si>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</si>
  <si>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</si>
  <si>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</si>
  <si>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</si>
  <si>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</si>
  <si>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</si>
  <si>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</si>
  <si>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</si>
  <si>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</si>
  <si>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</si>
  <si>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</si>
  <si>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</si>
  <si>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</si>
  <si>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</si>
  <si>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</si>
  <si>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</si>
  <si>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</si>
  <si>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</si>
  <si>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</si>
  <si>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</si>
  <si>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</si>
  <si>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</si>
  <si>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</si>
  <si>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</si>
  <si>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</si>
  <si>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</si>
  <si>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</si>
  <si>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</si>
  <si>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</si>
  <si>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</si>
  <si>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</si>
  <si>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</si>
  <si>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</si>
  <si>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</si>
  <si>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</si>
  <si>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</si>
  <si>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</si>
  <si>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</si>
  <si>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</si>
  <si>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</si>
  <si>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</si>
  <si>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</si>
  <si>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</si>
  <si>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</si>
  <si>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</si>
  <si>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</si>
  <si>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</si>
  <si>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</si>
  <si>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</si>
  <si>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</si>
  <si>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</si>
  <si>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</si>
  <si>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</si>
  <si>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</si>
  <si>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</si>
  <si>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</si>
  <si>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</si>
  <si>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</si>
  <si>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</si>
  <si>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</si>
  <si>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</si>
  <si>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</si>
  <si>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</si>
  <si>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</si>
  <si>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</si>
  <si>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</si>
  <si>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</si>
  <si>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</si>
  <si>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</si>
  <si>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</si>
  <si>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</si>
  <si>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</si>
  <si>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</si>
  <si>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</si>
  <si>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</si>
  <si>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</si>
  <si>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</si>
  <si>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</si>
  <si>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</si>
  <si>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</si>
  <si>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</si>
  <si>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</si>
  <si>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</si>
  <si>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</si>
  <si>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</si>
  <si>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</si>
  <si>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</si>
  <si>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</si>
  <si>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</si>
  <si>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</si>
  <si>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</si>
  <si>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</si>
  <si>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</si>
  <si>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</si>
  <si>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</si>
  <si>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</si>
  <si>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</si>
  <si>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</si>
  <si>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</si>
  <si>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</si>
  <si>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</si>
  <si>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</si>
  <si>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</si>
  <si>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</si>
  <si>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</si>
  <si>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</si>
  <si>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</si>
  <si>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</si>
  <si>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</si>
  <si>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</si>
  <si>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</si>
  <si>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</si>
  <si>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</si>
  <si>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</si>
  <si>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</si>
  <si>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</si>
  <si>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</si>
  <si>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</si>
  <si>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</si>
  <si>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</si>
  <si>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</si>
  <si>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</si>
  <si>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</si>
  <si>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</si>
  <si>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</si>
  <si>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</si>
  <si>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</si>
  <si>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</si>
  <si>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</si>
  <si>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</si>
  <si>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</si>
  <si>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</si>
  <si>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</si>
  <si>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</si>
  <si>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</si>
  <si>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</si>
  <si>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</si>
  <si>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</si>
  <si>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</si>
  <si>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</si>
  <si>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</si>
  <si>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</si>
  <si>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</si>
  <si>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</si>
  <si>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</si>
  <si>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</si>
  <si>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</si>
  <si>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</si>
  <si>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</si>
  <si>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</si>
  <si>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</si>
  <si>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</si>
  <si>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</si>
  <si>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</si>
  <si>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</si>
  <si>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</si>
  <si>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</si>
  <si>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</si>
  <si>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</si>
  <si>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</si>
  <si>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</si>
  <si>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</si>
  <si>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</si>
  <si>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</si>
  <si>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</si>
  <si>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</si>
  <si>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</si>
  <si>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</si>
  <si>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</si>
  <si>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</si>
  <si>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</si>
  <si>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</si>
  <si>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</si>
  <si>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</si>
  <si>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</si>
  <si>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</si>
  <si>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</si>
  <si>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</si>
  <si>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</si>
  <si>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</si>
  <si>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</si>
  <si>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</si>
  <si>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</si>
  <si>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</si>
  <si>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</si>
  <si>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</si>
  <si>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</si>
  <si>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</si>
  <si>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</si>
  <si>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</si>
  <si>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</si>
  <si>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</si>
  <si>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</si>
  <si>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</si>
  <si>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</si>
  <si>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</si>
  <si>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</si>
  <si>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</si>
  <si>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</si>
  <si>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</si>
  <si>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</si>
  <si>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</si>
  <si>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</si>
  <si>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</si>
  <si>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</si>
  <si>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</si>
  <si>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</si>
  <si>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</si>
  <si>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</si>
  <si>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</si>
  <si>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</si>
  <si>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</si>
  <si>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</si>
  <si>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</si>
  <si>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</si>
  <si>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</si>
  <si>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</si>
  <si>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</si>
  <si>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</si>
  <si>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</si>
  <si>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</si>
  <si>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</si>
  <si>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</si>
  <si>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</si>
  <si>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</si>
  <si>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</si>
  <si>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</si>
  <si>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</si>
  <si>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</si>
  <si>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</si>
  <si>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</si>
  <si>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</si>
  <si>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</si>
  <si>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</si>
  <si>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</si>
  <si>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</si>
  <si>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</si>
  <si>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</si>
  <si>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</si>
  <si>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</si>
  <si>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</si>
  <si>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</si>
  <si>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</si>
  <si>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</si>
  <si>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</si>
  <si>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</si>
  <si>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</si>
  <si>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</si>
  <si>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</si>
  <si>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</si>
  <si>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</si>
  <si>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</si>
  <si>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</si>
  <si>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</si>
  <si>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</si>
  <si>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</si>
  <si>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</si>
  <si>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</si>
  <si>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</si>
  <si>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</si>
  <si>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</si>
  <si>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</si>
  <si>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</si>
  <si>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</si>
  <si>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</si>
  <si>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</si>
  <si>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</si>
  <si>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</si>
  <si>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</si>
  <si>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</si>
  <si>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</si>
  <si>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</si>
  <si>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</si>
  <si>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</si>
  <si>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</si>
  <si>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</si>
  <si>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</si>
  <si>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</si>
  <si>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</si>
  <si>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</si>
  <si>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</si>
  <si>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</si>
  <si>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</si>
  <si>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</si>
  <si>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</si>
  <si>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</si>
  <si>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</si>
  <si>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</si>
  <si>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</si>
  <si>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</si>
  <si>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</si>
  <si>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</si>
  <si>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</si>
  <si>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</si>
  <si>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</si>
  <si>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</si>
  <si>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</si>
  <si>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</si>
  <si>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</si>
  <si>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</si>
  <si>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</si>
  <si>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</si>
  <si>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</si>
  <si>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</si>
  <si>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</si>
  <si>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</si>
  <si>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</si>
  <si>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</si>
  <si>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</si>
  <si>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</si>
  <si>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</si>
  <si>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</si>
  <si>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</si>
  <si>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</si>
  <si>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</si>
  <si>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</si>
  <si>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</si>
  <si>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</si>
  <si>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</si>
  <si>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</si>
  <si>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</si>
  <si>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</si>
  <si>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</si>
  <si>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</si>
  <si>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</si>
  <si>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</si>
  <si>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</si>
  <si>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</si>
  <si>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</si>
  <si>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</si>
  <si>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</si>
  <si>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</si>
  <si>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</si>
  <si>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</si>
  <si>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</si>
  <si>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</si>
  <si>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</si>
  <si>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</si>
  <si>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</si>
  <si>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</si>
  <si>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</si>
  <si>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</si>
  <si>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</si>
  <si>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</si>
  <si>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</si>
  <si>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</si>
  <si>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</si>
  <si>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</si>
  <si>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</si>
  <si>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</si>
  <si>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</si>
  <si>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</si>
  <si>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</si>
  <si>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</si>
  <si>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</si>
  <si>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</si>
  <si>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</si>
  <si>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</si>
  <si>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</si>
  <si>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</si>
  <si>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</si>
  <si>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</si>
  <si>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</si>
  <si>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</si>
  <si>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</si>
  <si>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</si>
  <si>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</si>
  <si>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</si>
  <si>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</si>
  <si>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</si>
  <si>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</si>
  <si>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</si>
  <si>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</si>
  <si>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</si>
  <si>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</si>
  <si>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</si>
  <si>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</si>
  <si>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</si>
  <si>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</si>
  <si>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</si>
  <si>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</si>
  <si>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</si>
  <si>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</si>
  <si>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</si>
  <si>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</si>
  <si>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</si>
  <si>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</si>
  <si>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</si>
  <si>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</si>
  <si>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</si>
  <si>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</si>
  <si>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</si>
  <si>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</si>
  <si>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</si>
  <si>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</si>
  <si>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</si>
  <si>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</si>
  <si>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</si>
  <si>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</si>
  <si>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</si>
  <si>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</si>
  <si>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</si>
  <si>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</si>
  <si>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</si>
  <si>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</si>
  <si>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</si>
  <si>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</si>
  <si>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</si>
  <si>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</si>
  <si>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</si>
  <si>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</si>
  <si>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</si>
  <si>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</si>
  <si>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</si>
  <si>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</si>
  <si>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</si>
  <si>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</si>
  <si>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</si>
  <si>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</si>
  <si>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</si>
  <si>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</si>
  <si>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</si>
  <si>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</si>
  <si>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</si>
  <si>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</si>
  <si>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</si>
  <si>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</si>
  <si>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</si>
  <si>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</si>
  <si>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</si>
  <si>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</si>
  <si>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</si>
  <si>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</si>
  <si>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</si>
  <si>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</si>
  <si>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</si>
  <si>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</si>
  <si>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</si>
  <si>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</si>
  <si>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</si>
  <si>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</si>
  <si>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</si>
  <si>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</si>
  <si>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</si>
  <si>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</si>
  <si>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</si>
  <si>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</si>
  <si>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</si>
  <si>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</si>
  <si>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</si>
  <si>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</si>
  <si>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</si>
  <si>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</si>
  <si>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</si>
  <si>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</si>
  <si>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</si>
  <si>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</si>
  <si>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</si>
  <si>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</si>
  <si>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</si>
  <si>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</si>
  <si>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</si>
  <si>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</si>
  <si>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</si>
  <si>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</si>
  <si>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</si>
  <si>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</si>
  <si>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</si>
  <si>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</si>
  <si>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</si>
  <si>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</si>
  <si>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</si>
  <si>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</si>
  <si>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</si>
  <si>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</si>
  <si>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</si>
  <si>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</si>
  <si>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</si>
  <si>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</si>
  <si>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</si>
  <si>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</si>
  <si>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</si>
  <si>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</si>
  <si>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</si>
  <si>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</si>
  <si>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</si>
  <si>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</si>
  <si>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</si>
  <si>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</si>
  <si>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</si>
  <si>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</si>
  <si>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</si>
  <si>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</si>
  <si>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</si>
  <si>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</si>
  <si>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</si>
  <si>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</si>
  <si>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</si>
  <si>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</si>
  <si>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</si>
  <si>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</si>
  <si>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</si>
  <si>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</si>
  <si>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</si>
  <si>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</si>
  <si>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</si>
  <si>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</si>
  <si>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</si>
  <si>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</si>
  <si>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</si>
  <si>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</si>
  <si>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</si>
  <si>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</si>
  <si>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</si>
  <si>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</si>
  <si>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</si>
  <si>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</si>
  <si>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</si>
  <si>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</si>
  <si>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</si>
  <si>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</si>
  <si>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</si>
  <si>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</si>
  <si>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</si>
  <si>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</si>
  <si>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</si>
  <si>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</si>
  <si>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</si>
  <si>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</si>
  <si>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</si>
  <si>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</si>
  <si>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</si>
  <si>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</si>
  <si>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</si>
  <si>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</si>
  <si>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</si>
  <si>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</si>
  <si>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</si>
  <si>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</si>
  <si>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</si>
  <si>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</si>
  <si>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</si>
  <si>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</si>
  <si>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</si>
  <si>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</si>
  <si>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</si>
  <si>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</si>
  <si>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</si>
  <si>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</si>
  <si>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</si>
  <si>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</si>
  <si>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</si>
  <si>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</si>
  <si>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</si>
  <si>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</si>
  <si>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</si>
  <si>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</si>
  <si>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</si>
  <si>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</si>
  <si>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</si>
  <si>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</si>
  <si>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</si>
  <si>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</si>
  <si>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</si>
  <si>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</si>
  <si>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</si>
  <si>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</si>
  <si>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</si>
  <si>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</si>
  <si>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</si>
  <si>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</si>
  <si>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</si>
  <si>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</si>
  <si>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</si>
  <si>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</si>
  <si>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</si>
  <si>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</si>
  <si>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</si>
  <si>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</si>
  <si>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</si>
  <si>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</si>
  <si>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</si>
  <si>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</si>
  <si>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</si>
  <si>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</si>
  <si>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</si>
  <si>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</si>
  <si>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</si>
  <si>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</si>
  <si>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</si>
  <si>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</si>
  <si>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</si>
  <si>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</si>
  <si>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</si>
  <si>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</si>
  <si>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</si>
  <si>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</si>
  <si>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</si>
  <si>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</si>
  <si>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</si>
  <si>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</si>
  <si>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</si>
  <si>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</si>
  <si>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</si>
  <si>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</si>
  <si>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</si>
  <si>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</si>
  <si>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</si>
  <si>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</si>
  <si>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</si>
  <si>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</si>
  <si>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</si>
  <si>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</si>
  <si>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</si>
  <si>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</si>
  <si>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</si>
  <si>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</si>
  <si>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</si>
  <si>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</si>
  <si>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</si>
  <si>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</si>
  <si>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</si>
  <si>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</si>
  <si>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</si>
  <si>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</si>
  <si>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</si>
  <si>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</si>
  <si>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</si>
  <si>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</si>
  <si>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</si>
  <si>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</si>
  <si>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</si>
  <si>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</si>
  <si>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</si>
  <si>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</si>
  <si>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</si>
  <si>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</si>
  <si>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</si>
  <si>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</si>
  <si>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</si>
  <si>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</si>
  <si>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</si>
  <si>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</si>
  <si>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</si>
  <si>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</si>
  <si>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</si>
  <si>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</si>
  <si>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</si>
  <si>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</si>
  <si>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</si>
  <si>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</si>
  <si>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</si>
  <si>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</si>
  <si>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</si>
  <si>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</si>
  <si>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</si>
  <si>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</si>
  <si>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</si>
  <si>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</si>
  <si>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</si>
  <si>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</si>
  <si>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</si>
  <si>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</si>
  <si>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</si>
  <si>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</si>
  <si>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</si>
  <si>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</si>
  <si>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</si>
  <si>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</si>
  <si>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</si>
  <si>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</si>
  <si>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</si>
  <si>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</si>
  <si>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</si>
  <si>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</si>
  <si>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</si>
  <si>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</si>
  <si>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</si>
  <si>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</si>
  <si>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</si>
  <si>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</si>
  <si>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</si>
  <si>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</si>
  <si>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</si>
  <si>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</si>
  <si>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</si>
  <si>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</si>
  <si>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</si>
  <si>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</si>
  <si>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</si>
  <si>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</si>
  <si>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</si>
  <si>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</si>
  <si>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</si>
  <si>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</si>
  <si>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</si>
  <si>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</si>
  <si>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</si>
  <si>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</si>
  <si>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</si>
  <si>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</si>
  <si>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</si>
  <si>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</si>
  <si>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</si>
  <si>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</si>
  <si>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</si>
  <si>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</si>
  <si>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</si>
  <si>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</si>
  <si>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</si>
  <si>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</si>
  <si>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</si>
  <si>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</si>
  <si>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</si>
  <si>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</si>
  <si>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</si>
  <si>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</si>
  <si>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</si>
  <si>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</si>
  <si>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</si>
  <si>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</si>
  <si>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</si>
  <si>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</si>
  <si>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</si>
  <si>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</si>
  <si>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</si>
  <si>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</si>
  <si>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</si>
  <si>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</si>
  <si>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</si>
  <si>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</si>
  <si>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</si>
  <si>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</si>
  <si>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</si>
  <si>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</si>
  <si>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</si>
  <si>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</si>
  <si>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</si>
  <si>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</si>
  <si>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</si>
  <si>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</si>
  <si>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</si>
  <si>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</si>
  <si>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</si>
  <si>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</si>
  <si>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</si>
  <si>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</si>
  <si>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</si>
  <si>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</si>
  <si>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</si>
  <si>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</si>
  <si>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</si>
  <si>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</si>
  <si>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</si>
  <si>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</si>
  <si>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</si>
  <si>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</si>
  <si>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</si>
  <si>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</si>
  <si>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</si>
  <si>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</si>
  <si>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</si>
  <si>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</si>
  <si>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</si>
  <si>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</si>
  <si>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</si>
  <si>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</si>
  <si>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</si>
  <si>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</si>
  <si>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</si>
  <si>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</si>
  <si>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</si>
  <si>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</si>
  <si>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</si>
  <si>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</si>
  <si>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</si>
  <si>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</si>
  <si>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</si>
  <si>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</si>
  <si>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</si>
  <si>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</si>
  <si>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</si>
  <si>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</si>
  <si>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</si>
  <si>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</si>
  <si>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</si>
  <si>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</si>
  <si>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</si>
  <si>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</si>
  <si>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</si>
  <si>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</si>
  <si>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</si>
  <si>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</si>
  <si>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</si>
  <si>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</si>
  <si>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</si>
  <si>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</si>
  <si>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</si>
  <si>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</si>
  <si>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</si>
  <si>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</si>
  <si>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</si>
  <si>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</si>
  <si>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</si>
  <si>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</si>
  <si>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</si>
  <si>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</si>
  <si>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</si>
  <si>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</si>
  <si>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</si>
  <si>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</si>
  <si>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</si>
  <si>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</si>
  <si>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</si>
  <si>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</si>
  <si>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</si>
  <si>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</si>
  <si>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</si>
  <si>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</si>
  <si>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</si>
  <si>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</si>
  <si>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</si>
  <si>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</si>
  <si>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</si>
  <si>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</si>
  <si>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</si>
  <si>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</si>
  <si>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</si>
  <si>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</si>
  <si>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</si>
  <si>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</si>
  <si>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</si>
  <si>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</si>
  <si>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</si>
  <si>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</si>
  <si>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</si>
  <si>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</si>
  <si>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</si>
  <si>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</si>
  <si>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</si>
  <si>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</si>
  <si>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</si>
  <si>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</si>
  <si>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</si>
  <si>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</si>
  <si>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</si>
  <si>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</si>
  <si>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</si>
  <si>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</si>
  <si>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</si>
  <si>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</si>
  <si>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</si>
  <si>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</si>
  <si>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</si>
  <si>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</si>
  <si>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</si>
  <si>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</si>
  <si>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</si>
  <si>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</si>
  <si>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</si>
  <si>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</si>
  <si>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</si>
  <si>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</si>
  <si>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</si>
  <si>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</si>
  <si>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</si>
  <si>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</si>
  <si>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</si>
  <si>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</si>
  <si>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</si>
  <si>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</si>
  <si>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</si>
  <si>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</si>
  <si>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</si>
  <si>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</si>
  <si>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</si>
  <si>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</si>
  <si>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</si>
  <si>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</si>
  <si>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</si>
  <si>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</si>
  <si>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</si>
  <si>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</si>
  <si>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</si>
  <si>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</si>
  <si>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</si>
  <si>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</si>
  <si>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</si>
  <si>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</si>
  <si>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</si>
  <si>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</si>
  <si>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</si>
  <si>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</si>
  <si>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</si>
  <si>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</si>
  <si>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</si>
  <si>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</si>
  <si>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</si>
  <si>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</si>
  <si>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</si>
  <si>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</si>
  <si>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</si>
  <si>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</si>
  <si>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</si>
  <si>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</si>
  <si>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</si>
  <si>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</si>
  <si>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</si>
  <si>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</si>
  <si>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</si>
  <si>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</si>
  <si>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</si>
  <si>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</si>
  <si>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</si>
  <si>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</si>
  <si>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</si>
  <si>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</si>
  <si>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</si>
  <si>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</si>
  <si>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</si>
  <si>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</si>
  <si>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</si>
  <si>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</si>
  <si>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</si>
  <si>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</si>
  <si>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</si>
  <si>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</si>
  <si>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</si>
  <si>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</si>
  <si>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</si>
  <si>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</si>
  <si>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</si>
  <si>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</si>
  <si>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</si>
  <si>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</si>
  <si>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</si>
  <si>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</si>
  <si>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</si>
  <si>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</si>
  <si>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</si>
  <si>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</si>
  <si>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</si>
  <si>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</si>
  <si>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</si>
  <si>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</si>
  <si>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</si>
  <si>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</si>
  <si>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</si>
  <si>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</si>
  <si>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</si>
  <si>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</si>
  <si>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</si>
  <si>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</si>
  <si>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</si>
  <si>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</si>
  <si>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</si>
  <si>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</si>
  <si>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</si>
  <si>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</si>
  <si>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</si>
  <si>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</si>
  <si>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</si>
  <si>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</si>
  <si>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</si>
  <si>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</si>
  <si>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</si>
  <si>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</si>
  <si>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</si>
  <si>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</si>
  <si>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</si>
  <si>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</si>
  <si>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</si>
  <si>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</si>
  <si>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</si>
  <si>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</si>
  <si>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</si>
  <si>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</si>
  <si>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</si>
  <si>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</si>
  <si>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</si>
  <si>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</si>
  <si>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</si>
  <si>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</si>
  <si>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</si>
  <si>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</si>
  <si>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</si>
  <si>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</si>
  <si>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</si>
  <si>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</si>
  <si>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</si>
  <si>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</si>
  <si>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</si>
  <si>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</si>
  <si>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</si>
  <si>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</si>
  <si>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</si>
  <si>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</si>
  <si>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</si>
  <si>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</si>
  <si>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</si>
  <si>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</si>
  <si>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</si>
  <si>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</si>
  <si>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</si>
  <si>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</si>
  <si>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</si>
  <si>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</si>
  <si>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</si>
  <si>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</si>
  <si>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</si>
  <si>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</si>
  <si>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</si>
  <si>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</si>
  <si>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</si>
  <si>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</si>
  <si>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</si>
  <si>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</si>
  <si>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</si>
  <si>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</si>
  <si>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</si>
  <si>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</si>
  <si>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</si>
  <si>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</si>
  <si>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</si>
  <si>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</si>
  <si>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</si>
  <si>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</si>
  <si>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</si>
  <si>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</si>
  <si>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</si>
  <si>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</si>
  <si>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</si>
  <si>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</si>
  <si>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</si>
  <si>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</si>
  <si>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</si>
  <si>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</si>
  <si>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</si>
  <si>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</si>
  <si>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</si>
  <si>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</si>
  <si>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</si>
  <si>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</si>
  <si>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</si>
  <si>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</si>
  <si>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</si>
  <si>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</si>
  <si>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</si>
  <si>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</si>
  <si>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</si>
  <si>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</si>
  <si>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</si>
  <si>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</si>
  <si>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</si>
  <si>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</si>
  <si>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</si>
  <si>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</si>
  <si>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</si>
  <si>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</si>
  <si>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</si>
  <si>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</si>
  <si>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</si>
  <si>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</si>
  <si>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</si>
  <si>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</si>
  <si>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</si>
  <si>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</si>
  <si>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</si>
  <si>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</si>
  <si>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</si>
  <si>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</si>
  <si>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</si>
  <si>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</si>
  <si>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</si>
  <si>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</si>
  <si>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</si>
  <si>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</si>
  <si>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</si>
  <si>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</si>
  <si>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</si>
  <si>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</si>
  <si>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</si>
  <si>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</si>
  <si>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</si>
  <si>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</si>
  <si>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</si>
  <si>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</si>
  <si>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</si>
  <si>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</si>
  <si>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</si>
  <si>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</si>
  <si>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</si>
  <si>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</si>
  <si>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</si>
  <si>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</si>
  <si>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</si>
  <si>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</si>
  <si>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</si>
  <si>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</si>
  <si>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</si>
  <si>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</si>
  <si>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</si>
  <si>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</si>
  <si>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</si>
  <si>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</si>
  <si>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</si>
  <si>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</si>
  <si>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</si>
  <si>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</si>
  <si>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</si>
  <si>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</si>
  <si>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</si>
  <si>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</si>
  <si>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</si>
  <si>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</si>
  <si>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</si>
  <si>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</si>
  <si>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</si>
  <si>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</si>
  <si>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</si>
  <si>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</si>
  <si>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</si>
  <si>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</si>
  <si>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</si>
  <si>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</si>
  <si>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</si>
  <si>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</si>
  <si>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</si>
  <si>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</si>
  <si>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</si>
  <si>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</si>
  <si>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</si>
  <si>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</si>
  <si>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</si>
  <si>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</si>
  <si>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</si>
  <si>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</si>
  <si>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</si>
  <si>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</si>
  <si>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</si>
  <si>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</si>
  <si>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</si>
  <si>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</si>
  <si>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</si>
  <si>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</si>
  <si>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</si>
  <si>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</si>
  <si>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</si>
  <si>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</si>
  <si>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</si>
  <si>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</si>
  <si>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</si>
  <si>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</si>
  <si>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</si>
  <si>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</si>
  <si>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</si>
  <si>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</si>
  <si>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</si>
  <si>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</si>
  <si>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</si>
  <si>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</si>
  <si>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</si>
  <si>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</si>
  <si>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</si>
  <si>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</si>
  <si>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</si>
  <si>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</si>
  <si>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</si>
  <si>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</si>
  <si>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</si>
  <si>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</si>
  <si>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</si>
  <si>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</si>
  <si>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</si>
  <si>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</si>
  <si>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</si>
  <si>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</si>
  <si>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</si>
  <si>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</si>
  <si>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</si>
  <si>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</si>
  <si>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</si>
  <si>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</si>
  <si>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</si>
  <si>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</si>
  <si>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</si>
  <si>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</si>
  <si>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</si>
  <si>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</si>
  <si>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</si>
  <si>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</si>
  <si>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</si>
  <si>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</si>
  <si>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</si>
  <si>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</si>
  <si>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</si>
  <si>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</si>
  <si>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</si>
  <si>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</si>
  <si>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</si>
  <si>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</si>
  <si>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</si>
  <si>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</si>
  <si>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</si>
  <si>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</si>
  <si>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</si>
  <si>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</si>
  <si>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</si>
  <si>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</si>
  <si>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</si>
  <si>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</si>
  <si>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</si>
  <si>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</si>
  <si>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</si>
  <si>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</si>
  <si>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</si>
  <si>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</si>
  <si>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</si>
  <si>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</si>
  <si>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</si>
  <si>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</si>
  <si>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</si>
  <si>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</si>
  <si>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</si>
  <si>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</si>
  <si>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</si>
  <si>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</si>
  <si>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</si>
  <si>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</si>
  <si>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</si>
  <si>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</si>
  <si>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</si>
  <si>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</si>
  <si>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</si>
  <si>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</si>
  <si>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</si>
  <si>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</si>
  <si>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</si>
  <si>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</si>
  <si>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</si>
  <si>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</si>
  <si>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</si>
  <si>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</si>
  <si>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</si>
  <si>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</si>
  <si>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</si>
  <si>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</si>
  <si>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</si>
  <si>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</si>
  <si>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</si>
  <si>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</si>
  <si>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</si>
  <si>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</si>
  <si>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</si>
  <si>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</si>
  <si>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</si>
  <si>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</si>
  <si>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</si>
  <si>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</si>
  <si>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</si>
  <si>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</si>
  <si>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</si>
  <si>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</si>
  <si>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</si>
  <si>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</si>
  <si>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</si>
  <si>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</si>
  <si>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</si>
  <si>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</si>
  <si>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</si>
  <si>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</si>
  <si>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</si>
  <si>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</si>
  <si>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</si>
  <si>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</si>
  <si>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</si>
  <si>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</si>
  <si>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</si>
  <si>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</si>
  <si>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</si>
  <si>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</si>
  <si>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</si>
  <si>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</si>
  <si>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</si>
  <si>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</si>
  <si>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</si>
  <si>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</si>
  <si>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</si>
  <si>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</si>
  <si>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</si>
  <si>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</si>
  <si>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</si>
  <si>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</si>
  <si>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</si>
  <si>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</si>
  <si>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</si>
  <si>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</si>
  <si>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</si>
  <si>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</si>
  <si>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</si>
  <si>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</si>
  <si>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</si>
  <si>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</si>
  <si>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</si>
  <si>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</si>
  <si>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</si>
  <si>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</si>
  <si>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</si>
  <si>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</si>
  <si>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</si>
  <si>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</si>
  <si>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</si>
  <si>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</si>
  <si>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</si>
  <si>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</si>
  <si>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</si>
  <si>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</si>
  <si>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</si>
  <si>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</si>
  <si>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</si>
  <si>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</si>
  <si>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</si>
  <si>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</si>
  <si>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</si>
  <si>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</si>
  <si>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</si>
  <si>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</si>
  <si>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</si>
  <si>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</si>
  <si>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</si>
  <si>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</si>
  <si>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</si>
  <si>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</si>
  <si>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</si>
  <si>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</si>
  <si>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</si>
  <si>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</si>
  <si>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</si>
  <si>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</si>
  <si>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</si>
  <si>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</si>
  <si>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</si>
  <si>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</si>
  <si>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</si>
  <si>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</si>
  <si>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</si>
  <si>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</si>
  <si>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</si>
  <si>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</si>
  <si>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</si>
  <si>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</si>
  <si>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</si>
  <si>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</si>
  <si>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</si>
  <si>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</si>
  <si>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</si>
  <si>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</si>
  <si>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</si>
  <si>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</si>
  <si>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</si>
  <si>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</si>
  <si>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</si>
  <si>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</si>
  <si>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</si>
  <si>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</si>
  <si>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</si>
  <si>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</si>
  <si>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</si>
  <si>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</si>
  <si>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</si>
  <si>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</si>
  <si>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</si>
  <si>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</si>
  <si>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</si>
  <si>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</si>
  <si>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</si>
  <si>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</si>
  <si>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</si>
  <si>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</si>
  <si>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</si>
  <si>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</si>
  <si>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</si>
  <si>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</si>
  <si>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</si>
  <si>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</si>
  <si>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</si>
  <si>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</si>
  <si>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</si>
  <si>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</si>
  <si>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</si>
  <si>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</si>
  <si>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</si>
  <si>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</si>
  <si>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</si>
  <si>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</si>
  <si>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</si>
  <si>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</si>
  <si>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</si>
  <si>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</si>
  <si>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</si>
  <si>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</si>
  <si>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</si>
  <si>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</si>
  <si>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</si>
  <si>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</si>
  <si>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</si>
  <si>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</si>
  <si>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</si>
  <si>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</si>
  <si>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</si>
  <si>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</si>
  <si>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</si>
  <si>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</si>
  <si>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</si>
  <si>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</si>
  <si>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</si>
  <si>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</si>
  <si>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</si>
  <si>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</si>
  <si>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</si>
  <si>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</si>
  <si>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</si>
  <si>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</si>
  <si>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</si>
  <si>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</si>
  <si>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</si>
  <si>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</si>
  <si>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</si>
  <si>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</si>
  <si>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</si>
  <si>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</si>
  <si>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</si>
  <si>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</si>
  <si>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</si>
  <si>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</si>
  <si>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</si>
  <si>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</si>
  <si>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</si>
  <si>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</si>
  <si>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</si>
  <si>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</si>
  <si>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</si>
  <si>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</si>
  <si>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</si>
  <si>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</si>
  <si>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</si>
  <si>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</si>
  <si>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</si>
  <si>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</si>
  <si>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</si>
  <si>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</si>
  <si>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</si>
  <si>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</si>
  <si>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</si>
  <si>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</si>
  <si>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</si>
  <si>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</si>
  <si>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</si>
  <si>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</si>
  <si>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</si>
  <si>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</si>
  <si>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</si>
  <si>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</si>
  <si>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</si>
  <si>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</si>
  <si>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</si>
  <si>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</si>
  <si>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</si>
  <si>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</si>
  <si>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</si>
  <si>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</si>
  <si>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</si>
  <si>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</si>
  <si>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</si>
  <si>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</si>
  <si>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</si>
  <si>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</si>
  <si>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</si>
  <si>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</si>
  <si>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</si>
  <si>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</si>
  <si>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</si>
  <si>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</si>
  <si>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</si>
  <si>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</si>
  <si>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</si>
  <si>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</si>
  <si>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</si>
  <si>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</si>
  <si>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</si>
  <si>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</si>
  <si>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</si>
  <si>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</si>
  <si>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</si>
  <si>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</si>
  <si>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</si>
  <si>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</si>
  <si>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</si>
  <si>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</si>
  <si>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</si>
  <si>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</si>
  <si>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</si>
  <si>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</si>
  <si>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</si>
  <si>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</si>
  <si>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</si>
  <si>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</si>
  <si>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</si>
  <si>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</si>
  <si>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</si>
  <si>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</si>
  <si>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</si>
  <si>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</si>
  <si>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</si>
  <si>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</si>
  <si>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</si>
  <si>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</si>
  <si>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</si>
  <si>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</si>
  <si>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</si>
  <si>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</si>
  <si>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</si>
  <si>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</si>
  <si>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</si>
  <si>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</si>
  <si>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</si>
  <si>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</si>
  <si>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</si>
  <si>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</si>
  <si>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</si>
  <si>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</si>
  <si>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</si>
  <si>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</si>
  <si>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</si>
  <si>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</si>
  <si>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</si>
  <si>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</si>
  <si>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</si>
  <si>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</si>
  <si>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</si>
  <si>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</si>
  <si>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</si>
  <si>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</si>
  <si>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</si>
  <si>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</si>
  <si>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</si>
  <si>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</si>
  <si>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</si>
  <si>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</si>
  <si>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</si>
  <si>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</si>
  <si>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</si>
  <si>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</si>
  <si>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</si>
  <si>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</si>
  <si>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</si>
  <si>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</si>
  <si>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</si>
  <si>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</si>
  <si>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</si>
  <si>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</si>
  <si>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</si>
  <si>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</si>
  <si>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</si>
  <si>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</si>
  <si>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</si>
  <si>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</si>
  <si>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</si>
  <si>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</si>
  <si>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</si>
  <si>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</si>
  <si>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</si>
  <si>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</si>
  <si>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</si>
  <si>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</si>
  <si>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</si>
  <si>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</si>
  <si>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</si>
  <si>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</si>
  <si>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</si>
  <si>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</si>
  <si>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</si>
  <si>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</si>
  <si>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</si>
  <si>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</si>
  <si>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</si>
  <si>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</si>
  <si>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</si>
  <si>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</si>
  <si>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</si>
  <si>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</si>
  <si>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</si>
  <si>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</si>
  <si>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</si>
  <si>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</si>
  <si>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</si>
  <si>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</si>
  <si>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</si>
  <si>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</si>
  <si>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</si>
  <si>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</si>
  <si>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</si>
  <si>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</si>
  <si>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</si>
  <si>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</si>
  <si>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</si>
  <si>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</si>
  <si>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</si>
  <si>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</si>
  <si>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</si>
  <si>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</si>
  <si>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</si>
  <si>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</si>
  <si>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</si>
  <si>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</si>
  <si>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</si>
  <si>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</si>
  <si>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</si>
  <si>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</si>
  <si>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</si>
  <si>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</si>
  <si>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</si>
  <si>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</si>
  <si>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</si>
  <si>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</si>
  <si>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</si>
  <si>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</si>
  <si>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</si>
  <si>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</si>
  <si>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</si>
  <si>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</si>
  <si>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</si>
  <si>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</si>
  <si>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</si>
  <si>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</si>
  <si>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</si>
  <si>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</si>
  <si>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</si>
  <si>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</si>
  <si>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</si>
  <si>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</si>
  <si>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</si>
  <si>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</si>
  <si>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</si>
  <si>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</si>
  <si>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</si>
  <si>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</si>
  <si>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</si>
  <si>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</si>
  <si>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</si>
  <si>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</si>
  <si>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</si>
  <si>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</si>
  <si>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</si>
  <si>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</si>
  <si>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</si>
  <si>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</si>
  <si>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</si>
  <si>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</si>
  <si>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</si>
  <si>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</si>
  <si>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</si>
  <si>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</si>
  <si>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</si>
  <si>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</si>
  <si>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</si>
  <si>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</si>
  <si>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</si>
  <si>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</si>
  <si>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</si>
  <si>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</si>
  <si>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</si>
  <si>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</si>
  <si>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</si>
  <si>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</si>
  <si>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</si>
  <si>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</si>
  <si>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</si>
  <si>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</si>
  <si>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</si>
  <si>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</si>
  <si>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</si>
  <si>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</si>
  <si>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</si>
  <si>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</si>
  <si>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</si>
  <si>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</si>
  <si>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</si>
  <si>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</si>
  <si>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</si>
  <si>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</si>
  <si>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</si>
  <si>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</si>
  <si>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</si>
  <si>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</si>
  <si>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</si>
  <si>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</si>
  <si>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</si>
  <si>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</si>
  <si>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</si>
  <si>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</si>
  <si>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</si>
  <si>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</si>
  <si>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</si>
  <si>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</si>
  <si>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</si>
  <si>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</si>
  <si>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</si>
  <si>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</si>
  <si>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</si>
  <si>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</si>
  <si>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</si>
  <si>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</si>
  <si>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</si>
  <si>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</si>
  <si>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</si>
  <si>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</si>
  <si>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</si>
  <si>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</si>
  <si>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</si>
  <si>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</si>
  <si>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</si>
  <si>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</si>
  <si>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</si>
  <si>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</si>
  <si>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</si>
  <si>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</si>
  <si>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</si>
  <si>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</si>
  <si>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</si>
  <si>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</si>
  <si>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</si>
  <si>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</si>
  <si>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</si>
  <si>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</si>
  <si>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</si>
  <si>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</si>
  <si>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</si>
  <si>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</si>
  <si>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</si>
  <si>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</si>
  <si>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</si>
  <si>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</si>
  <si>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</si>
  <si>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</si>
  <si>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</si>
  <si>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</si>
  <si>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</si>
  <si>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</si>
  <si>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</si>
  <si>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</si>
  <si>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</si>
  <si>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</si>
  <si>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</si>
  <si>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</si>
  <si>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</si>
  <si>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</si>
  <si>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</si>
  <si>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</si>
  <si>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</si>
  <si>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</si>
  <si>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</si>
  <si>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</si>
  <si>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</si>
  <si>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</si>
  <si>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</si>
  <si>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</si>
  <si>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</si>
  <si>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</si>
  <si>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</si>
  <si>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</si>
  <si>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</si>
  <si>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</si>
  <si>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</si>
  <si>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</si>
  <si>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</si>
  <si>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</si>
  <si>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</si>
  <si>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</si>
  <si>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</si>
  <si>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</si>
  <si>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</si>
  <si>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</si>
  <si>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</si>
  <si>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</si>
  <si>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</si>
  <si>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</si>
  <si>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</si>
  <si>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</si>
  <si>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</si>
  <si>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</si>
  <si>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</si>
  <si>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</si>
  <si>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</si>
  <si>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</si>
  <si>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</si>
  <si>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</si>
  <si>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</si>
  <si>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</si>
  <si>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</si>
  <si>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</si>
  <si>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</si>
  <si>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</si>
  <si>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</si>
  <si>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</si>
  <si>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</si>
  <si>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</si>
  <si>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</si>
  <si>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</si>
  <si>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</si>
  <si>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</si>
  <si>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</si>
  <si>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</si>
  <si>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</si>
  <si>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</si>
  <si>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</si>
  <si>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</si>
  <si>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</si>
  <si>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</si>
  <si>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</si>
  <si>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</si>
  <si>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</si>
  <si>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</si>
  <si>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</si>
  <si>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</si>
  <si>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</si>
  <si>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</si>
  <si>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</si>
  <si>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</si>
  <si>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</si>
  <si>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</si>
  <si>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</si>
  <si>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</si>
  <si>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</si>
  <si>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</si>
  <si>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</si>
  <si>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</si>
  <si>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</si>
  <si>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</si>
  <si>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</si>
  <si>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</si>
  <si>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</si>
  <si>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</si>
  <si>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</si>
  <si>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</si>
  <si>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</si>
  <si>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</si>
  <si>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</si>
  <si>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</si>
  <si>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</si>
  <si>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</si>
  <si>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</si>
  <si>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</si>
  <si>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</si>
  <si>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</si>
  <si>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</si>
  <si>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</si>
  <si>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</si>
  <si>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</si>
  <si>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</si>
  <si>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</si>
  <si>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</si>
  <si>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</si>
  <si>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</si>
  <si>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</si>
  <si>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</si>
  <si>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</si>
  <si>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</si>
  <si>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</si>
  <si>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</si>
  <si>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</si>
  <si>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</si>
  <si>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</si>
  <si>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</si>
  <si>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</si>
  <si>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</si>
  <si>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</si>
  <si>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</si>
  <si>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</si>
  <si>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</si>
  <si>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</si>
  <si>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</si>
  <si>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</si>
  <si>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</si>
  <si>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</si>
  <si>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</si>
  <si>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</si>
  <si>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</si>
  <si>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</si>
  <si>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</si>
  <si>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</si>
  <si>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</si>
  <si>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</si>
  <si>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</si>
  <si>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</si>
  <si>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</si>
  <si>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</si>
  <si>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</si>
  <si>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</si>
  <si>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</si>
  <si>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</si>
  <si>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</si>
  <si>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</si>
  <si>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</si>
  <si>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</si>
  <si>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</si>
  <si>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</si>
  <si>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</si>
  <si>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</si>
  <si>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</si>
  <si>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</si>
  <si>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</si>
  <si>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</si>
  <si>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</si>
  <si>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</si>
  <si>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</si>
  <si>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</si>
  <si>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</si>
  <si>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</si>
  <si>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</si>
  <si>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</si>
  <si>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</si>
  <si>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</si>
  <si>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</si>
  <si>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</si>
  <si>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</si>
  <si>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</si>
  <si>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</si>
  <si>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</si>
  <si>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</si>
  <si>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</si>
  <si>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</si>
  <si>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</si>
  <si>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</si>
  <si>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</si>
  <si>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</si>
  <si>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</si>
  <si>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</si>
  <si>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</si>
  <si>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</si>
  <si>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</si>
  <si>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</si>
  <si>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</si>
  <si>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</si>
  <si>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</si>
  <si>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</si>
  <si>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</si>
  <si>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</si>
  <si>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</si>
  <si>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</si>
  <si>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</si>
  <si>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</si>
  <si>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</si>
  <si>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</si>
  <si>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</si>
  <si>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</si>
  <si>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</si>
  <si>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</si>
  <si>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</si>
  <si>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</si>
  <si>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</si>
  <si>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</si>
  <si>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</si>
  <si>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</si>
  <si>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</si>
  <si>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</si>
  <si>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</si>
  <si>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</si>
  <si>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</si>
  <si>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</si>
  <si>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</si>
  <si>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</si>
  <si>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</si>
  <si>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</si>
  <si>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</si>
  <si>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</si>
  <si>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</si>
  <si>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</si>
  <si>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</si>
  <si>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</si>
  <si>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</si>
  <si>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</si>
  <si>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</si>
  <si>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</si>
  <si>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</si>
  <si>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</si>
  <si>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</si>
  <si>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</si>
  <si>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</si>
  <si>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</si>
  <si>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</si>
  <si>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</si>
  <si>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</si>
  <si>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</si>
  <si>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</si>
  <si>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</si>
  <si>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</si>
  <si>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</si>
  <si>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</si>
  <si>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</si>
  <si>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</si>
  <si>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</si>
  <si>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</si>
  <si>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</si>
  <si>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</si>
  <si>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</si>
  <si>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</si>
  <si>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</si>
  <si>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</si>
  <si>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</si>
  <si>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</si>
  <si>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</si>
  <si>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</si>
  <si>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</si>
  <si>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</si>
  <si>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</si>
  <si>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</si>
  <si>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</si>
  <si>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</si>
  <si>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</si>
  <si>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</si>
  <si>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</si>
  <si>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</si>
  <si>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</si>
  <si>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</si>
  <si>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</si>
  <si>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</si>
  <si>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</si>
  <si>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</si>
  <si>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</si>
  <si>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</si>
  <si>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</si>
  <si>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</si>
  <si>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</si>
  <si>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</si>
  <si>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</si>
  <si>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</si>
  <si>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</si>
  <si>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</si>
  <si>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</si>
  <si>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</si>
  <si>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</si>
  <si>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</si>
  <si>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</si>
  <si>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</si>
  <si>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</si>
  <si>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</si>
  <si>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</si>
  <si>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</si>
  <si>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</si>
  <si>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</si>
  <si>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</si>
  <si>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</si>
  <si>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</si>
  <si>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</si>
  <si>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</si>
  <si>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</si>
  <si>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</si>
  <si>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</si>
  <si>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</si>
  <si>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</si>
  <si>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</si>
  <si>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</si>
  <si>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</si>
  <si>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</si>
  <si>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</si>
  <si>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</si>
  <si>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</si>
  <si>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</si>
  <si>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</si>
  <si>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</si>
  <si>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</si>
  <si>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</si>
  <si>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</si>
  <si>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</si>
  <si>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</si>
  <si>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</si>
  <si>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</si>
  <si>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</si>
  <si>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</si>
  <si>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</si>
  <si>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</si>
  <si>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</si>
  <si>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</si>
  <si>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</si>
  <si>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</si>
  <si>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</si>
  <si>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</si>
  <si>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</si>
  <si>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</si>
  <si>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</si>
  <si>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</si>
  <si>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</si>
  <si>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</si>
  <si>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</si>
  <si>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</si>
  <si>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</si>
  <si>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</si>
  <si>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</si>
  <si>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</si>
  <si>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</si>
  <si>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</si>
  <si>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</si>
  <si>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</si>
  <si>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</si>
  <si>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</si>
  <si>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</si>
  <si>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</si>
  <si>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</si>
  <si>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</si>
  <si>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</si>
  <si>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</si>
  <si>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</si>
  <si>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</si>
  <si>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</si>
  <si>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</si>
  <si>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</si>
  <si>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</si>
  <si>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</si>
  <si>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</si>
  <si>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</si>
  <si>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</si>
  <si>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</si>
  <si>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</si>
  <si>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</si>
  <si>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</si>
  <si>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</si>
  <si>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</si>
  <si>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</si>
  <si>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</si>
  <si>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</si>
  <si>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</si>
  <si>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</si>
  <si>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</si>
  <si>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</si>
  <si>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</si>
  <si>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</si>
  <si>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</si>
  <si>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</si>
  <si>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</si>
  <si>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</si>
  <si>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</si>
  <si>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</si>
  <si>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</si>
  <si>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</si>
  <si>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</si>
  <si>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</si>
  <si>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</si>
  <si>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</si>
  <si>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</si>
  <si>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</si>
  <si>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</si>
  <si>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</si>
  <si>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</si>
  <si>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</si>
  <si>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</si>
  <si>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</si>
  <si>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</si>
  <si>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</si>
  <si>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</si>
  <si>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</si>
  <si>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</si>
  <si>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</si>
  <si>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</si>
  <si>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</si>
  <si>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</si>
  <si>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</si>
  <si>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</si>
  <si>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</si>
  <si>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</si>
  <si>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</si>
  <si>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</si>
  <si>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</si>
  <si>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</si>
  <si>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</si>
  <si>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</si>
  <si>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</si>
  <si>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</si>
  <si>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</si>
  <si>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</si>
  <si>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</si>
  <si>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</si>
  <si>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</si>
  <si>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</si>
  <si>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</si>
  <si>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</si>
  <si>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</si>
  <si>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</si>
  <si>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</si>
  <si>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</si>
  <si>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</si>
  <si>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</si>
  <si>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</si>
  <si>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</si>
  <si>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</si>
  <si>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</si>
  <si>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</si>
  <si>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</si>
  <si>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</si>
  <si>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</si>
  <si>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</si>
  <si>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</si>
  <si>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</si>
  <si>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</si>
  <si>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</si>
  <si>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</si>
  <si>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</si>
  <si>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</si>
  <si>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</si>
  <si>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</si>
  <si>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</si>
  <si>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</si>
  <si>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</si>
  <si>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</si>
  <si>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</si>
  <si>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</si>
  <si>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</si>
  <si>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</si>
  <si>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</si>
  <si>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</si>
  <si>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</si>
  <si>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</si>
  <si>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</si>
  <si>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</si>
  <si>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</si>
  <si>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</si>
  <si>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</si>
  <si>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</si>
  <si>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</si>
  <si>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</si>
  <si>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</si>
  <si>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</si>
  <si>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</si>
  <si>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</si>
  <si>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</si>
  <si>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</si>
  <si>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</si>
  <si>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</si>
  <si>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</si>
  <si>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</si>
  <si>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</si>
  <si>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</si>
  <si>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</si>
  <si>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</si>
  <si>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</si>
  <si>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</si>
  <si>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</si>
  <si>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</si>
  <si>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</si>
  <si>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</si>
  <si>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</si>
  <si>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</si>
  <si>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</si>
  <si>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</si>
  <si>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</si>
  <si>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</si>
  <si>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</si>
  <si>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</si>
  <si>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</si>
  <si>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</si>
  <si>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</si>
  <si>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</si>
  <si>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</si>
  <si>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</si>
  <si>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</si>
  <si>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</si>
  <si>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</si>
  <si>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</si>
  <si>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</si>
  <si>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</si>
  <si>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</si>
  <si>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</si>
  <si>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</si>
  <si>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</si>
  <si>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</si>
  <si>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</si>
  <si>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</si>
  <si>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</si>
  <si>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</si>
  <si>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</si>
  <si>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</si>
  <si>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</si>
  <si>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</si>
  <si>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</si>
  <si>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</si>
  <si>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</si>
  <si>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</si>
  <si>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</si>
  <si>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</si>
  <si>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</si>
  <si>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</si>
  <si>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</si>
  <si>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</si>
  <si>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</si>
  <si>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</si>
  <si>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</si>
  <si>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</si>
  <si>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</si>
  <si>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</si>
  <si>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</si>
  <si>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</si>
  <si>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</si>
  <si>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</si>
  <si>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</si>
  <si>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</si>
  <si>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</si>
  <si>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</si>
  <si>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</si>
  <si>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</si>
  <si>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</si>
  <si>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</si>
  <si>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</si>
  <si>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</si>
  <si>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</si>
  <si>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</si>
  <si>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</si>
  <si>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</si>
  <si>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</si>
  <si>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</si>
  <si>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</si>
  <si>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</si>
  <si>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</si>
  <si>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</si>
  <si>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</si>
  <si>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</si>
  <si>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</si>
  <si>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</si>
  <si>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</si>
  <si>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</si>
  <si>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</si>
  <si>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</si>
  <si>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</si>
  <si>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</si>
  <si>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</si>
  <si>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</si>
  <si>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</si>
  <si>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</si>
  <si>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</si>
  <si>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</si>
  <si>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</si>
  <si>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</si>
  <si>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</si>
  <si>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</si>
  <si>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</si>
  <si>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</si>
  <si>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</si>
  <si>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</si>
  <si>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</si>
  <si>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</si>
  <si>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</si>
  <si>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</si>
  <si>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</si>
  <si>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</si>
  <si>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</si>
  <si>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</si>
  <si>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</si>
  <si>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</si>
  <si>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</si>
  <si>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</si>
  <si>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</si>
  <si>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</si>
  <si>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</si>
  <si>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</si>
  <si>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</si>
  <si>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</si>
  <si>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</si>
  <si>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</si>
  <si>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</si>
  <si>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</si>
  <si>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</si>
  <si>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</si>
  <si>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</si>
  <si>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</si>
  <si>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</si>
  <si>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</si>
  <si>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</si>
  <si>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</si>
  <si>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</si>
  <si>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</si>
  <si>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</si>
  <si>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</si>
  <si>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</si>
  <si>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</si>
  <si>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</si>
  <si>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</si>
  <si>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</si>
  <si>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</si>
  <si>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</si>
  <si>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</si>
  <si>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</si>
  <si>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</si>
  <si>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</si>
  <si>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</si>
  <si>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</si>
  <si>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</si>
  <si>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</si>
  <si>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</si>
  <si>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</si>
  <si>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</si>
  <si>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</si>
  <si>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</si>
  <si>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</si>
  <si>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</si>
  <si>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</si>
  <si>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</si>
  <si>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</si>
  <si>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</si>
  <si>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</si>
  <si>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</si>
  <si>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</si>
  <si>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</si>
  <si>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</si>
  <si>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</si>
  <si>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</si>
  <si>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</si>
  <si>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</si>
  <si>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</si>
  <si>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</si>
  <si>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</si>
  <si>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</si>
  <si>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</si>
  <si>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</si>
  <si>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</si>
  <si>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</si>
  <si>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</si>
  <si>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</si>
  <si>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</si>
  <si>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</si>
  <si>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</si>
  <si>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</si>
  <si>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</si>
  <si>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</si>
  <si>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</si>
  <si>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</si>
  <si>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</si>
  <si>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</si>
  <si>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</si>
  <si>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</si>
  <si>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</si>
  <si>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</si>
  <si>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</si>
  <si>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</si>
  <si>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</si>
  <si>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</si>
  <si>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</si>
  <si>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</si>
  <si>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</si>
  <si>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</si>
  <si>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</si>
  <si>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</si>
  <si>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</si>
  <si>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</si>
  <si>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</si>
  <si>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</si>
  <si>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</si>
  <si>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</si>
  <si>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</si>
  <si>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</si>
  <si>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</si>
  <si>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</si>
  <si>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</si>
  <si>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</si>
  <si>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</si>
  <si>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</si>
  <si>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</si>
  <si>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</si>
  <si>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</si>
  <si>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</si>
  <si>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</si>
  <si>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</si>
  <si>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</si>
  <si>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</si>
  <si>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</si>
  <si>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</si>
  <si>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</si>
  <si>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</si>
  <si>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</si>
  <si>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</si>
  <si>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</si>
  <si>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</si>
  <si>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</si>
  <si>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</si>
  <si>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</si>
  <si>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</si>
  <si>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</si>
  <si>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</si>
  <si>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</si>
  <si>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</si>
  <si>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</si>
  <si>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</si>
  <si>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</si>
  <si>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</si>
  <si>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</si>
  <si>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</si>
  <si>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</si>
  <si>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</si>
  <si>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</si>
  <si>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</si>
  <si>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</si>
  <si>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</si>
  <si>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</si>
  <si>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</si>
  <si>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</si>
  <si>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</si>
  <si>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</si>
  <si>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</si>
  <si>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</si>
  <si>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</si>
  <si>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</si>
  <si>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</si>
  <si>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</si>
  <si>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</si>
  <si>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</si>
  <si>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</si>
  <si>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</si>
  <si>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</si>
  <si>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</si>
  <si>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</si>
  <si>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</si>
  <si>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</si>
  <si>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</si>
  <si>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</si>
  <si>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</si>
  <si>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</si>
  <si>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</si>
  <si>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</si>
  <si>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</si>
  <si>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</si>
  <si>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</si>
  <si>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</si>
  <si>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</si>
  <si>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</si>
  <si>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</si>
  <si>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</si>
  <si>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</si>
  <si>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</si>
  <si>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</si>
  <si>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</si>
  <si>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</si>
  <si>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</si>
  <si>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</si>
  <si>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</si>
  <si>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</si>
  <si>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</si>
  <si>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</si>
  <si>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</si>
  <si>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</si>
  <si>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</si>
  <si>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</si>
  <si>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</si>
  <si>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</si>
  <si>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</si>
  <si>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</si>
  <si>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</si>
  <si>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</si>
  <si>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</si>
  <si>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</si>
  <si>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</si>
  <si>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</si>
  <si>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</si>
  <si>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</si>
  <si>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</si>
  <si>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</si>
  <si>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</si>
  <si>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</si>
  <si>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</si>
  <si>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</si>
  <si>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</si>
  <si>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</si>
  <si>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</si>
  <si>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</si>
  <si>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</si>
  <si>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</si>
  <si>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</si>
  <si>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</si>
  <si>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</si>
  <si>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</si>
  <si>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</si>
  <si>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</si>
  <si>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</si>
  <si>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</si>
  <si>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</si>
  <si>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</si>
  <si>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</si>
  <si>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</si>
  <si>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</si>
  <si>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</si>
  <si>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</si>
  <si>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</si>
  <si>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</si>
  <si>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</si>
  <si>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</si>
  <si>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</si>
  <si>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</si>
  <si>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</si>
  <si>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</si>
  <si>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</si>
  <si>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</si>
  <si>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</si>
  <si>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</si>
  <si>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</si>
  <si>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</si>
  <si>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</si>
  <si>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</si>
  <si>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</si>
  <si>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</si>
  <si>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</si>
  <si>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</si>
  <si>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</si>
  <si>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</si>
  <si>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</si>
  <si>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</si>
  <si>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</si>
  <si>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</si>
  <si>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</si>
  <si>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</si>
  <si>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</si>
  <si>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</si>
  <si>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</si>
  <si>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</si>
  <si>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</si>
  <si>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</si>
  <si>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</si>
  <si>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</si>
  <si>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</si>
  <si>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</si>
  <si>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</si>
  <si>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</si>
  <si>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</si>
  <si>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</si>
  <si>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</si>
  <si>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</si>
  <si>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</si>
  <si>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</si>
  <si>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</si>
  <si>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</si>
  <si>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</si>
  <si>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</si>
  <si>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</si>
  <si>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</si>
  <si>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</si>
  <si>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</si>
  <si>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</si>
  <si>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</si>
  <si>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</si>
  <si>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</si>
  <si>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</si>
  <si>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</si>
  <si>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</si>
  <si>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</si>
  <si>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</si>
  <si>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</si>
  <si>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</si>
  <si>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</si>
  <si>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</si>
  <si>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</si>
  <si>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</si>
  <si>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</si>
  <si>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</si>
  <si>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</si>
  <si>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</si>
  <si>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</si>
  <si>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</si>
  <si>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</si>
  <si>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</si>
  <si>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</si>
  <si>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</si>
  <si>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</si>
  <si>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</si>
  <si>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</si>
  <si>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</si>
  <si>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</si>
  <si>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</si>
  <si>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</si>
  <si>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</si>
  <si>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</si>
  <si>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</si>
  <si>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</si>
  <si>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</si>
  <si>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</si>
  <si>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</si>
  <si>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</si>
  <si>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</si>
  <si>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</si>
  <si>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</si>
  <si>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</si>
  <si>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</si>
  <si>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</si>
  <si>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</si>
  <si>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</si>
  <si>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</si>
  <si>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</si>
  <si>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</si>
  <si>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</si>
  <si>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</si>
  <si>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</si>
  <si>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</si>
  <si>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</si>
  <si>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</si>
  <si>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</si>
  <si>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</si>
  <si>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</si>
  <si>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</si>
  <si>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</si>
  <si>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</si>
  <si>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</si>
  <si>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</si>
  <si>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</si>
  <si>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</si>
  <si>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</si>
  <si>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</si>
  <si>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</si>
  <si>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</si>
  <si>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</si>
  <si>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</si>
  <si>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</si>
  <si>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</si>
  <si>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</si>
  <si>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</si>
  <si>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</si>
  <si>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</si>
  <si>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</si>
  <si>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</si>
  <si>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</si>
  <si>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</si>
  <si>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</si>
  <si>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</si>
  <si>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</si>
  <si>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</si>
  <si>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</si>
  <si>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</si>
  <si>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</si>
  <si>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</si>
  <si>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</si>
  <si>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</si>
  <si>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</si>
  <si>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</si>
  <si>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</si>
  <si>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</si>
  <si>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</si>
  <si>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</si>
  <si>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</si>
  <si>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</si>
  <si>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</si>
  <si>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</si>
  <si>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</si>
  <si>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</si>
  <si>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</si>
  <si>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</si>
  <si>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</si>
  <si>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</si>
  <si>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</si>
  <si>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</si>
  <si>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</si>
  <si>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</si>
  <si>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</si>
  <si>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</si>
  <si>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</si>
  <si>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</si>
  <si>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</si>
  <si>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</si>
  <si>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</si>
  <si>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</si>
  <si>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</si>
  <si>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</si>
  <si>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</si>
  <si>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</si>
  <si>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</si>
  <si>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</si>
  <si>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</si>
  <si>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</si>
  <si>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</si>
  <si>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</si>
  <si>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</si>
  <si>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</si>
  <si>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</si>
  <si>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</si>
  <si>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</si>
  <si>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</si>
  <si>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</si>
  <si>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</si>
  <si>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</si>
  <si>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</si>
  <si>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</si>
  <si>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</si>
  <si>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</si>
  <si>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</si>
  <si>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</si>
  <si>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</si>
  <si>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</si>
  <si>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</si>
  <si>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</si>
  <si>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</si>
  <si>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</si>
  <si>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</si>
  <si>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</si>
  <si>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</si>
  <si>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</si>
  <si>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</si>
  <si>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</si>
  <si>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</si>
  <si>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</si>
  <si>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</si>
  <si>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</si>
  <si>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</si>
  <si>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</si>
  <si>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</si>
  <si>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</si>
  <si>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</si>
  <si>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</si>
  <si>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</si>
  <si>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</si>
  <si>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</si>
  <si>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</si>
  <si>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</si>
  <si>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</si>
  <si>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</si>
  <si>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</si>
  <si>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</si>
  <si>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</si>
  <si>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</si>
  <si>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</si>
  <si>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</si>
  <si>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</si>
  <si>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</si>
  <si>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</si>
  <si>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</si>
  <si>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</si>
  <si>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</si>
  <si>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</si>
  <si>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</si>
  <si>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</si>
  <si>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</si>
  <si>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</si>
  <si>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</si>
  <si>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</si>
  <si>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</si>
  <si>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</si>
  <si>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</si>
  <si>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</si>
  <si>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</si>
  <si>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</si>
  <si>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</si>
  <si>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</si>
  <si>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</si>
  <si>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</si>
  <si>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</si>
  <si>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</si>
  <si>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</si>
  <si>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</si>
  <si>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</si>
  <si>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</si>
  <si>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</si>
  <si>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</si>
  <si>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</si>
  <si>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</si>
  <si>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</si>
  <si>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</si>
  <si>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</si>
  <si>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</si>
  <si>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</si>
  <si>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</si>
  <si>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</si>
  <si>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</si>
  <si>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</si>
  <si>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</si>
  <si>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</si>
  <si>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</si>
  <si>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</si>
  <si>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</si>
  <si>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</si>
  <si>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</si>
  <si>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</si>
  <si>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</si>
  <si>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</si>
  <si>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</si>
  <si>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</si>
  <si>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</si>
  <si>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</si>
  <si>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</si>
  <si>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</si>
  <si>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</si>
  <si>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</si>
  <si>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</si>
  <si>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</si>
  <si>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</si>
  <si>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</si>
  <si>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</si>
  <si>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</si>
  <si>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</si>
  <si>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</si>
  <si>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</si>
  <si>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</si>
  <si>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</si>
  <si>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</si>
  <si>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</si>
  <si>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</si>
  <si>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</si>
  <si>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</si>
  <si>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</si>
  <si>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</si>
  <si>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</si>
  <si>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</si>
  <si>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</si>
  <si>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</si>
  <si>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</si>
  <si>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</si>
  <si>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</si>
  <si>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</si>
  <si>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</si>
  <si>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</si>
  <si>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</si>
  <si>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</si>
  <si>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</si>
  <si>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</si>
  <si>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</si>
  <si>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</si>
  <si>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</si>
  <si>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</si>
  <si>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</si>
  <si>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</si>
  <si>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</si>
  <si>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</si>
  <si>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</si>
  <si>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</si>
  <si>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</si>
  <si>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</si>
  <si>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</si>
  <si>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</si>
  <si>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</si>
  <si>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</si>
  <si>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</si>
  <si>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</si>
  <si>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</si>
  <si>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</si>
  <si>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</si>
  <si>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</si>
  <si>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</si>
  <si>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</si>
  <si>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</si>
  <si>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</si>
  <si>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</si>
  <si>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</si>
  <si>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</si>
  <si>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</si>
  <si>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</si>
  <si>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</si>
  <si>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</si>
  <si>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</si>
  <si>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</si>
  <si>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</si>
  <si>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</si>
  <si>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</si>
  <si>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</si>
  <si>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</si>
  <si>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</si>
  <si>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</si>
  <si>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</si>
  <si>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</si>
  <si>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</si>
  <si>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</si>
  <si>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</si>
  <si>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</si>
  <si>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</si>
  <si>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</si>
  <si>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</si>
  <si>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</si>
  <si>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</si>
  <si>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</si>
  <si>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</si>
  <si>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</si>
  <si>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</si>
  <si>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</si>
  <si>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</si>
  <si>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</si>
  <si>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</si>
  <si>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</si>
  <si>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</si>
  <si>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</si>
  <si>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</si>
  <si>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</si>
  <si>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</si>
  <si>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</si>
  <si>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</si>
  <si>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</si>
  <si>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</si>
  <si>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</si>
  <si>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</si>
  <si>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</si>
  <si>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</si>
  <si>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</si>
  <si>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</si>
  <si>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</si>
  <si>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</si>
  <si>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</si>
  <si>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</si>
  <si>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</si>
  <si>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</si>
  <si>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</si>
  <si>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</si>
  <si>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</si>
  <si>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</si>
  <si>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</si>
  <si>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</si>
  <si>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</si>
  <si>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</si>
  <si>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</si>
  <si>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</si>
  <si>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</si>
  <si>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</si>
  <si>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</si>
  <si>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</si>
  <si>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</si>
  <si>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</si>
  <si>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</si>
  <si>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</si>
  <si>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</si>
  <si>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</si>
  <si>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</si>
  <si>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</si>
  <si>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</si>
  <si>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</si>
  <si>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</si>
  <si>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</si>
  <si>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</si>
  <si>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</si>
  <si>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</si>
  <si>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</si>
  <si>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</si>
  <si>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</si>
  <si>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</si>
  <si>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</si>
  <si>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</si>
  <si>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</si>
  <si>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</si>
  <si>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</si>
  <si>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</si>
  <si>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</si>
  <si>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</si>
  <si>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</si>
  <si>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</si>
  <si>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</si>
  <si>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</si>
  <si>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</si>
  <si>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</si>
  <si>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</si>
  <si>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</si>
  <si>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</si>
  <si>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</si>
  <si>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</si>
  <si>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</si>
  <si>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</si>
  <si>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</si>
  <si>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</si>
  <si>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</si>
  <si>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</si>
  <si>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</si>
  <si>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</si>
  <si>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</si>
  <si>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</si>
  <si>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</si>
  <si>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</si>
  <si>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</si>
  <si>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</si>
  <si>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</si>
  <si>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</si>
  <si>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</si>
  <si>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</si>
  <si>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</si>
  <si>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</si>
  <si>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</si>
  <si>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</si>
  <si>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</si>
  <si>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</si>
  <si>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</si>
  <si>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</si>
  <si>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</si>
  <si>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</si>
  <si>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</si>
  <si>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</si>
  <si>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</si>
  <si>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</si>
  <si>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</si>
  <si>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</si>
  <si>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</si>
  <si>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</si>
  <si>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</si>
  <si>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</si>
  <si>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</si>
  <si>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</si>
  <si>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</si>
  <si>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</si>
  <si>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</si>
  <si>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</si>
  <si>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</si>
  <si>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</si>
  <si>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</si>
  <si>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</si>
  <si>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</si>
  <si>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</si>
  <si>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</si>
  <si>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</si>
  <si>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</si>
  <si>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</si>
  <si>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</si>
  <si>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</si>
  <si>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</si>
  <si>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</si>
  <si>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</si>
  <si>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</si>
  <si>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</si>
  <si>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</si>
  <si>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</si>
  <si>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</si>
  <si>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</si>
  <si>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</si>
  <si>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</si>
  <si>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</si>
  <si>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</si>
  <si>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</si>
  <si>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</si>
  <si>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</si>
  <si>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</si>
  <si>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</si>
  <si>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</si>
  <si>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</si>
  <si>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</si>
  <si>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</si>
  <si>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</si>
  <si>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</si>
  <si>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</si>
  <si>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</si>
  <si>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</si>
  <si>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</si>
  <si>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</si>
  <si>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</si>
  <si>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</si>
  <si>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</si>
  <si>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</si>
  <si>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</si>
  <si>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</si>
  <si>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</si>
  <si>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</si>
  <si>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</si>
  <si>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</si>
  <si>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</si>
  <si>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</si>
  <si>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</si>
  <si>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</si>
  <si>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</si>
  <si>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</si>
  <si>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</si>
  <si>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</si>
  <si>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</si>
  <si>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</si>
  <si>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</si>
  <si>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</si>
  <si>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</si>
  <si>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</si>
  <si>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</si>
  <si>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</si>
  <si>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</si>
  <si>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</si>
  <si>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</si>
  <si>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</si>
  <si>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</si>
  <si>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</si>
  <si>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</si>
  <si>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</si>
  <si>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</si>
  <si>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</si>
  <si>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</si>
  <si>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</si>
  <si>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</si>
  <si>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</si>
  <si>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</si>
  <si>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</si>
  <si>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</si>
  <si>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</si>
  <si>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</si>
  <si>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</si>
  <si>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</si>
  <si>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</si>
  <si>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</si>
  <si>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</si>
  <si>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</si>
  <si>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</si>
  <si>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</si>
  <si>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</si>
  <si>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</si>
  <si>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</si>
  <si>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</si>
  <si>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</si>
  <si>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</si>
  <si>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</si>
  <si>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</si>
  <si>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</si>
  <si>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</si>
  <si>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</si>
  <si>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</si>
  <si>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</si>
  <si>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</si>
  <si>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</si>
  <si>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</si>
  <si>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</si>
  <si>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</si>
  <si>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</si>
  <si>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</si>
  <si>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</si>
  <si>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</si>
  <si>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</si>
  <si>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</si>
  <si>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</si>
  <si>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</si>
  <si>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</si>
  <si>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</si>
  <si>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</si>
  <si>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</si>
  <si>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</si>
  <si>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</si>
  <si>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</si>
  <si>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</si>
  <si>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</si>
  <si>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</si>
  <si>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</si>
  <si>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</si>
  <si>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</si>
  <si>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</si>
  <si>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</si>
  <si>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</si>
  <si>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</si>
  <si>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</si>
  <si>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</si>
  <si>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</si>
  <si>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</si>
  <si>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</si>
  <si>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</si>
  <si>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</si>
  <si>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</si>
  <si>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</si>
  <si>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</si>
  <si>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</si>
  <si>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</si>
  <si>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</si>
  <si>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</si>
  <si>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</si>
  <si>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</si>
  <si>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</si>
  <si>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</si>
  <si>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</si>
  <si>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</si>
  <si>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</si>
  <si>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</si>
  <si>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</si>
  <si>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</si>
  <si>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</si>
  <si>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</si>
  <si>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</si>
  <si>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</si>
  <si>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</si>
  <si>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</si>
  <si>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</si>
  <si>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</si>
  <si>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</si>
  <si>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</si>
  <si>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</si>
  <si>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</si>
  <si>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</si>
  <si>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</si>
  <si>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</si>
  <si>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</si>
  <si>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</si>
  <si>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</si>
  <si>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</si>
  <si>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</si>
  <si>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</si>
  <si>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</si>
  <si>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</si>
  <si>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</si>
  <si>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</si>
  <si>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</si>
  <si>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</si>
  <si>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</si>
  <si>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</si>
  <si>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</si>
  <si>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</si>
  <si>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</si>
  <si>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</si>
  <si>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</si>
  <si>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</si>
  <si>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</si>
  <si>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</si>
  <si>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</si>
  <si>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</si>
  <si>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</si>
  <si>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</si>
  <si>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</si>
  <si>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</si>
  <si>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</si>
  <si>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</si>
  <si>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</si>
  <si>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</si>
  <si>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</si>
  <si>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</si>
  <si>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</si>
  <si>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</si>
  <si>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</si>
  <si>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</si>
  <si>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</si>
  <si>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</si>
  <si>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</si>
  <si>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</si>
  <si>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</si>
  <si>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</si>
  <si>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</si>
  <si>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</si>
  <si>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</si>
  <si>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</si>
  <si>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</si>
  <si>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</si>
  <si>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</si>
  <si>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</si>
  <si>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</si>
  <si>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</si>
  <si>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</si>
  <si>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</si>
  <si>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</si>
  <si>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</si>
  <si>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</si>
  <si>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</si>
  <si>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</si>
  <si>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</si>
  <si>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</si>
  <si>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</si>
  <si>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</si>
  <si>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</si>
  <si>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</si>
  <si>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</si>
  <si>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</si>
  <si>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</si>
  <si>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</si>
  <si>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</si>
  <si>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</si>
  <si>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</si>
  <si>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</si>
  <si>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</si>
  <si>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</si>
  <si>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</si>
  <si>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</si>
  <si>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</si>
  <si>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</si>
  <si>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</si>
  <si>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</si>
  <si>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</si>
  <si>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</si>
  <si>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</si>
  <si>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</si>
  <si>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</si>
  <si>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</si>
  <si>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</si>
  <si>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</si>
  <si>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</si>
  <si>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</si>
  <si>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</si>
  <si>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</si>
  <si>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</si>
  <si>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</si>
  <si>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</si>
  <si>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</si>
  <si>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</si>
  <si>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</si>
  <si>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</si>
  <si>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</si>
  <si>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</si>
  <si>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</si>
  <si>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</si>
  <si>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</si>
  <si>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</si>
  <si>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</si>
  <si>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</si>
  <si>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</si>
  <si>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</si>
  <si>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</si>
  <si>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</si>
  <si>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</si>
  <si>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</si>
  <si>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</si>
  <si>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</si>
  <si>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</si>
  <si>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</si>
  <si>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</si>
  <si>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</si>
  <si>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</si>
  <si>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</si>
  <si>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</si>
  <si>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</si>
  <si>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</si>
  <si>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</si>
  <si>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</si>
  <si>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</si>
  <si>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</si>
  <si>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</si>
  <si>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</si>
  <si>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</si>
  <si>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</si>
  <si>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</si>
  <si>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</si>
  <si>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</si>
  <si>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</si>
  <si>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</si>
  <si>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</si>
  <si>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</si>
  <si>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</si>
  <si>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</si>
  <si>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</si>
  <si>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</si>
  <si>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</si>
  <si>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</si>
  <si>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</si>
  <si>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</si>
  <si>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</si>
  <si>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</si>
  <si>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</si>
  <si>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</si>
  <si>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</si>
  <si>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</si>
  <si>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</si>
  <si>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</si>
  <si>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</si>
  <si>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</si>
  <si>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</si>
  <si>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</si>
  <si>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</si>
  <si>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</si>
  <si>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</si>
  <si>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</si>
  <si>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</si>
  <si>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</si>
  <si>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</si>
  <si>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</si>
  <si>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</si>
  <si>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</si>
  <si>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</si>
  <si>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</si>
  <si>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</si>
  <si>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</si>
  <si>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</si>
  <si>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</si>
  <si>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</si>
  <si>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</si>
  <si>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</si>
  <si>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</si>
  <si>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</si>
  <si>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</si>
  <si>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</si>
  <si>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</si>
  <si>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</si>
  <si>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</si>
  <si>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</si>
  <si>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</si>
  <si>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</si>
  <si>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</si>
  <si>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</si>
  <si>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</si>
  <si>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</si>
  <si>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</si>
  <si>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</si>
  <si>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</si>
  <si>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</si>
  <si>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</si>
  <si>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</si>
  <si>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</si>
  <si>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</si>
  <si>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</si>
  <si>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</si>
  <si>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</si>
  <si>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</si>
  <si>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</si>
  <si>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</si>
  <si>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</si>
  <si>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</si>
  <si>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</si>
  <si>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</si>
  <si>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</si>
  <si>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</si>
  <si>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</si>
  <si>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</si>
  <si>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</si>
  <si>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</si>
  <si>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</si>
  <si>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</si>
  <si>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</si>
  <si>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</si>
  <si>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</si>
  <si>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</si>
  <si>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</si>
  <si>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</si>
  <si>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</si>
  <si>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</si>
  <si>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</si>
  <si>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</si>
  <si>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</si>
  <si>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</si>
  <si>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</si>
  <si>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</si>
  <si>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</si>
  <si>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</si>
  <si>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</si>
  <si>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</si>
  <si>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</si>
  <si>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</si>
  <si>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</si>
  <si>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</si>
  <si>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</si>
  <si>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</si>
  <si>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</si>
  <si>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</si>
  <si>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</si>
  <si>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</si>
  <si>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</si>
  <si>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</si>
  <si>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</si>
  <si>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</si>
  <si>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</si>
  <si>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</si>
  <si>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</si>
  <si>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</si>
  <si>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</si>
  <si>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</si>
  <si>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</si>
  <si>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</si>
  <si>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</si>
  <si>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</si>
  <si>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</si>
  <si>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</si>
  <si>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</si>
  <si>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</si>
  <si>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</si>
  <si>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</si>
  <si>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</si>
  <si>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</si>
  <si>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</si>
  <si>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</si>
  <si>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</si>
  <si>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</si>
  <si>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</si>
  <si>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</si>
  <si>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</si>
  <si>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</si>
  <si>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</si>
  <si>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</si>
  <si>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</si>
  <si>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</si>
  <si>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</si>
  <si>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</si>
  <si>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</si>
  <si>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</si>
  <si>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</si>
  <si>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</si>
  <si>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</si>
  <si>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</si>
  <si>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</si>
  <si>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</si>
  <si>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</si>
  <si>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</si>
  <si>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</si>
  <si>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</si>
  <si>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</si>
  <si>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</si>
  <si>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</si>
  <si>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</si>
  <si>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</si>
  <si>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</si>
  <si>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</si>
  <si>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</si>
  <si>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</si>
  <si>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</si>
  <si>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</si>
  <si>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</si>
  <si>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</si>
  <si>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</si>
  <si>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</si>
  <si>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</si>
  <si>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</si>
  <si>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</si>
  <si>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</si>
  <si>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</si>
  <si>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</si>
  <si>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</si>
  <si>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</si>
  <si>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</si>
  <si>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</si>
  <si>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</si>
  <si>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</si>
  <si>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</si>
  <si>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</si>
  <si>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</si>
  <si>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</si>
  <si>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</si>
  <si>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</si>
  <si>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</si>
  <si>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</si>
  <si>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</si>
  <si>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</si>
  <si>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</si>
  <si>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</si>
  <si>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</si>
  <si>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</si>
  <si>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</si>
  <si>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</si>
  <si>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</si>
  <si>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</si>
  <si>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</si>
  <si>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</si>
  <si>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</si>
  <si>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</si>
  <si>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</si>
  <si>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</si>
  <si>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</si>
  <si>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</si>
  <si>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</si>
  <si>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</si>
  <si>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</si>
  <si>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</si>
  <si>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</si>
  <si>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</si>
  <si>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</si>
  <si>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</si>
  <si>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</si>
  <si>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</si>
  <si>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</si>
  <si>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</si>
  <si>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</si>
  <si>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</si>
  <si>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</si>
  <si>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</si>
  <si>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</si>
  <si>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</si>
  <si>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</si>
  <si>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</si>
  <si>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</si>
  <si>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</si>
  <si>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</si>
  <si>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</si>
  <si>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</si>
  <si>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</si>
  <si>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</si>
  <si>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</si>
  <si>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</si>
  <si>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</si>
  <si>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</si>
  <si>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</si>
  <si>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</si>
  <si>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</si>
  <si>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</si>
  <si>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</si>
  <si>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</si>
  <si>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</si>
  <si>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</si>
  <si>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</si>
  <si>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</si>
  <si>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</si>
  <si>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</si>
  <si>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</si>
  <si>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</si>
  <si>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</si>
  <si>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</si>
  <si>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</si>
  <si>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</si>
  <si>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</si>
  <si>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</si>
  <si>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</si>
  <si>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</si>
  <si>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</si>
  <si>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</si>
  <si>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</si>
  <si>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</si>
  <si>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</si>
  <si>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</si>
  <si>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</si>
  <si>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</si>
  <si>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</si>
  <si>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</si>
  <si>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</si>
  <si>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</si>
  <si>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</si>
  <si>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</si>
  <si>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</si>
  <si>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</si>
  <si>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</si>
  <si>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</si>
  <si>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</si>
  <si>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</si>
  <si>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</si>
  <si>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</si>
  <si>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</si>
  <si>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</si>
  <si>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</si>
  <si>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</si>
  <si>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</si>
  <si>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</si>
  <si>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</si>
  <si>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</si>
  <si>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</si>
  <si>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</si>
  <si>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</si>
  <si>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</si>
  <si>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</si>
  <si>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</si>
  <si>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</si>
  <si>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</si>
  <si>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</si>
  <si>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</si>
  <si>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</si>
  <si>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</si>
  <si>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</si>
  <si>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</si>
  <si>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</si>
  <si>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</si>
  <si>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</si>
  <si>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</si>
  <si>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</si>
  <si>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</si>
  <si>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</si>
  <si>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</si>
  <si>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</si>
  <si>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</si>
  <si>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</si>
  <si>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</si>
  <si>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</si>
  <si>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</si>
  <si>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</si>
  <si>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</si>
  <si>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</si>
  <si>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</si>
  <si>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</si>
  <si>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</si>
  <si>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</si>
  <si>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</si>
  <si>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</si>
  <si>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</si>
  <si>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</si>
  <si>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</si>
  <si>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</si>
  <si>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</si>
  <si>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</si>
  <si>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</si>
  <si>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</si>
  <si>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</si>
  <si>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</si>
  <si>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</si>
  <si>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</si>
  <si>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</si>
  <si>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</si>
  <si>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</si>
  <si>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</si>
  <si>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</si>
  <si>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</si>
  <si>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</si>
  <si>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</si>
  <si>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</si>
  <si>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</si>
  <si>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</si>
  <si>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</si>
  <si>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</si>
  <si>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</si>
  <si>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</si>
  <si>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</si>
  <si>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</si>
  <si>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</si>
  <si>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</si>
  <si>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</si>
  <si>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</si>
  <si>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</si>
  <si>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</si>
  <si>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</si>
  <si>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</si>
  <si>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</si>
  <si>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</si>
  <si>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</si>
  <si>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</si>
  <si>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</si>
  <si>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</si>
  <si>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</si>
  <si>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</si>
  <si>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</si>
  <si>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</si>
  <si>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</si>
  <si>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</si>
  <si>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</si>
  <si>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</si>
  <si>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</si>
  <si>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</si>
  <si>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</si>
  <si>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</si>
  <si>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</si>
  <si>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</si>
  <si>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</si>
  <si>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</si>
  <si>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</si>
  <si>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</si>
  <si>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</si>
  <si>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</si>
  <si>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</si>
  <si>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</si>
  <si>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</si>
  <si>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</si>
  <si>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</si>
  <si>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</si>
  <si>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</si>
  <si>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</si>
  <si>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</si>
  <si>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</si>
  <si>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</si>
  <si>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</si>
  <si>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</si>
  <si>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</si>
  <si>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</si>
  <si>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</si>
  <si>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</si>
  <si>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</si>
  <si>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</si>
  <si>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</si>
  <si>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</si>
  <si>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</si>
  <si>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</si>
  <si>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</si>
  <si>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</si>
  <si>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</si>
  <si>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</si>
  <si>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</si>
  <si>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</si>
  <si>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</si>
  <si>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</si>
  <si>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</si>
  <si>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</si>
  <si>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</si>
  <si>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</si>
  <si>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</si>
  <si>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</si>
  <si>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</si>
  <si>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</si>
  <si>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</si>
  <si>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</si>
  <si>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</si>
  <si>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</si>
  <si>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</si>
  <si>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</si>
  <si>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</si>
  <si>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</si>
  <si>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</si>
  <si>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</si>
  <si>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</si>
  <si>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</si>
  <si>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</si>
  <si>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</si>
  <si>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</si>
  <si>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</si>
  <si>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</si>
  <si>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</si>
  <si>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</si>
  <si>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</si>
  <si>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</si>
  <si>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</si>
  <si>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</si>
  <si>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</si>
  <si>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</si>
  <si>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</si>
  <si>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</si>
  <si>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</si>
  <si>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</si>
  <si>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</si>
  <si>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</si>
  <si>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</si>
  <si>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</si>
  <si>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</si>
  <si>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</si>
  <si>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</si>
  <si>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</si>
  <si>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</si>
  <si>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</si>
  <si>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</si>
  <si>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</si>
  <si>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</si>
  <si>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</si>
  <si>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</si>
  <si>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</si>
  <si>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</si>
  <si>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</si>
  <si>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</si>
  <si>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</si>
  <si>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</si>
  <si>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</si>
  <si>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</si>
  <si>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</si>
  <si>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</si>
  <si>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</si>
  <si>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</si>
  <si>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</si>
  <si>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</si>
  <si>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</si>
  <si>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</si>
  <si>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</si>
  <si>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</si>
  <si>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</si>
  <si>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</si>
  <si>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</si>
  <si>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</si>
  <si>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</si>
  <si>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</si>
  <si>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</si>
  <si>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</si>
  <si>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</si>
  <si>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</si>
  <si>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</si>
  <si>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</si>
  <si>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</si>
  <si>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</si>
  <si>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</si>
  <si>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</si>
  <si>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</si>
  <si>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</si>
  <si>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</si>
  <si>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</si>
  <si>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</si>
  <si>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</si>
  <si>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</si>
  <si>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</si>
  <si>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</si>
  <si>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</si>
  <si>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</si>
  <si>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</si>
  <si>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</si>
  <si>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</si>
  <si>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</si>
  <si>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</si>
  <si>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</si>
  <si>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</si>
  <si>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</si>
  <si>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</si>
  <si>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</si>
  <si>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</si>
  <si>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</si>
  <si>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</si>
  <si>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</si>
  <si>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</si>
  <si>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</si>
  <si>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</si>
  <si>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</si>
  <si>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</si>
  <si>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</si>
  <si>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</si>
  <si>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</si>
  <si>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</si>
  <si>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</si>
  <si>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</si>
  <si>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</si>
  <si>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</si>
  <si>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</si>
  <si>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</si>
  <si>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</si>
  <si>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</si>
  <si>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</si>
  <si>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</si>
  <si>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</si>
  <si>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</si>
  <si>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</si>
  <si>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</si>
  <si>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</si>
  <si>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</si>
  <si>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</si>
  <si>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</si>
  <si>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</si>
  <si>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</si>
  <si>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</si>
  <si>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</si>
  <si>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</si>
  <si>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</si>
  <si>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</si>
  <si>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</si>
  <si>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</si>
  <si>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</si>
  <si>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</si>
  <si>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</si>
  <si>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</si>
  <si>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</si>
  <si>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</si>
  <si>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</si>
  <si>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</si>
  <si>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</si>
  <si>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</si>
  <si>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</si>
  <si>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</si>
  <si>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</si>
  <si>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</si>
  <si>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</si>
  <si>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</si>
  <si>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</si>
  <si>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</si>
  <si>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</si>
  <si>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</si>
  <si>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</si>
  <si>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</si>
  <si>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</si>
  <si>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</si>
  <si>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</si>
  <si>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</si>
  <si>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</si>
  <si>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</si>
  <si>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</si>
  <si>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</si>
  <si>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</si>
  <si>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</si>
  <si>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</si>
  <si>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</si>
  <si>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</si>
  <si>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</si>
  <si>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</si>
  <si>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</si>
  <si>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</si>
  <si>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</si>
  <si>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</si>
  <si>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</si>
  <si>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</si>
  <si>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</si>
  <si>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</si>
  <si>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</si>
  <si>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</si>
  <si>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</si>
  <si>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</si>
  <si>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</si>
  <si>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</si>
  <si>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</si>
  <si>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</si>
  <si>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</si>
  <si>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</si>
  <si>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</si>
  <si>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</si>
  <si>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</si>
  <si>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</si>
  <si>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</si>
  <si>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</si>
  <si>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</si>
  <si>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</si>
  <si>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</si>
  <si>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</si>
  <si>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</si>
  <si>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</si>
  <si>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</si>
  <si>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</si>
  <si>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</si>
  <si>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</si>
  <si>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</si>
  <si>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</si>
  <si>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</si>
  <si>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</si>
  <si>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</si>
  <si>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</si>
  <si>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</si>
  <si>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</si>
  <si>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</si>
  <si>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</si>
  <si>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</si>
  <si>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</si>
  <si>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</si>
  <si>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</si>
  <si>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</si>
  <si>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</si>
  <si>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</si>
  <si>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</si>
  <si>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</si>
  <si>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</si>
  <si>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</si>
  <si>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</si>
  <si>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</si>
  <si>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</si>
  <si>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</si>
  <si>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</si>
  <si>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</si>
  <si>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</si>
  <si>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</si>
  <si>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</si>
  <si>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</si>
  <si>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</si>
  <si>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</si>
  <si>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</si>
  <si>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</si>
  <si>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</si>
  <si>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</si>
  <si>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</si>
  <si>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</si>
  <si>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</si>
  <si>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</si>
  <si>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</si>
  <si>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</si>
  <si>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</si>
  <si>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</si>
  <si>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</si>
  <si>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</si>
  <si>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</si>
  <si>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</si>
  <si>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</si>
  <si>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</si>
  <si>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</si>
  <si>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</si>
  <si>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</si>
  <si>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</si>
  <si>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</si>
  <si>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</si>
  <si>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</si>
  <si>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</si>
  <si>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</si>
  <si>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</si>
  <si>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</si>
  <si>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</si>
  <si>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</si>
  <si>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</si>
  <si>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</si>
  <si>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</si>
  <si>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</si>
  <si>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</si>
  <si>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</si>
  <si>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</si>
  <si>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</si>
  <si>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</si>
  <si>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</si>
  <si>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</si>
  <si>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</si>
  <si>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</si>
  <si>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</si>
  <si>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</si>
  <si>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</si>
  <si>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</si>
  <si>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</si>
  <si>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</si>
  <si>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</si>
  <si>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</si>
  <si>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</si>
  <si>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</si>
  <si>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</si>
  <si>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</si>
  <si>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</si>
  <si>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</si>
  <si>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</si>
  <si>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</si>
  <si>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</si>
  <si>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</si>
  <si>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</si>
  <si>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</si>
  <si>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</si>
  <si>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</si>
  <si>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</si>
  <si>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</si>
  <si>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</si>
  <si>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</si>
  <si>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</si>
  <si>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</si>
  <si>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</si>
  <si>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</si>
  <si>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</si>
  <si>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</si>
  <si>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</si>
  <si>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</si>
  <si>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</si>
  <si>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</si>
  <si>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</si>
  <si>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</si>
  <si>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</si>
  <si>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</si>
  <si>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</si>
  <si>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</si>
  <si>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</si>
  <si>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</si>
  <si>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</si>
  <si>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</si>
  <si>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</si>
  <si>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</si>
  <si>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</si>
  <si>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</si>
  <si>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</si>
  <si>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</si>
  <si>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</si>
  <si>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</si>
  <si>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</si>
  <si>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</si>
  <si>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</si>
  <si>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</si>
  <si>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</si>
  <si>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</si>
  <si>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</si>
  <si>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</si>
  <si>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</si>
  <si>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</si>
  <si>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</si>
  <si>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</si>
  <si>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</si>
  <si>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</si>
  <si>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</si>
  <si>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</si>
  <si>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</si>
  <si>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</si>
  <si>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</si>
  <si>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</si>
  <si>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</si>
  <si>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</si>
  <si>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</si>
  <si>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</si>
  <si>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</si>
  <si>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</si>
  <si>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</si>
  <si>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</si>
  <si>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</si>
  <si>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</si>
  <si>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</si>
  <si>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</si>
  <si>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</si>
  <si>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</si>
  <si>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</si>
  <si>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</si>
  <si>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</si>
  <si>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</si>
  <si>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</si>
  <si>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</si>
  <si>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</si>
  <si>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</si>
  <si>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</si>
  <si>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</si>
  <si>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</si>
  <si>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</si>
  <si>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</si>
  <si>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</si>
  <si>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</si>
  <si>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</si>
  <si>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</si>
  <si>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</si>
  <si>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</si>
  <si>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</si>
  <si>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</si>
  <si>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</si>
  <si>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</si>
  <si>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</si>
  <si>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</si>
  <si>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</si>
  <si>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</si>
  <si>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</si>
  <si>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</si>
  <si>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</si>
  <si>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</si>
  <si>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</si>
  <si>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</si>
  <si>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</si>
  <si>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</si>
  <si>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</si>
  <si>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</si>
  <si>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</si>
  <si>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</si>
  <si>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</si>
  <si>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</si>
  <si>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</si>
  <si>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</si>
  <si>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</si>
  <si>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</si>
  <si>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</si>
  <si>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</si>
  <si>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</si>
  <si>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</si>
  <si>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</si>
  <si>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</si>
  <si>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</si>
  <si>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</si>
  <si>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</si>
  <si>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</si>
  <si>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</si>
  <si>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</si>
  <si>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</si>
  <si>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</si>
  <si>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</si>
  <si>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</si>
  <si>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</si>
  <si>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</si>
  <si>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</si>
  <si>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</si>
  <si>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</si>
  <si>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</si>
  <si>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</si>
  <si>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</si>
  <si>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</si>
  <si>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</si>
  <si>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</si>
  <si>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</si>
  <si>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</si>
  <si>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</si>
  <si>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</si>
  <si>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</si>
  <si>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</si>
  <si>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</si>
  <si>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</si>
  <si>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</si>
  <si>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</si>
  <si>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</si>
  <si>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</si>
  <si>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</si>
  <si>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</si>
  <si>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</si>
  <si>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</si>
  <si>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</si>
  <si>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</si>
  <si>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</si>
  <si>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</si>
  <si>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</si>
  <si>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</si>
  <si>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</si>
  <si>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</si>
  <si>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</si>
  <si>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</si>
  <si>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</si>
  <si>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</si>
  <si>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</si>
  <si>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</si>
  <si>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</si>
  <si>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</si>
  <si>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</si>
  <si>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</si>
  <si>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</si>
  <si>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</si>
  <si>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</si>
  <si>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</si>
  <si>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</si>
  <si>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</si>
  <si>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</si>
  <si>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</si>
  <si>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</si>
  <si>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</si>
  <si>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</si>
  <si>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</si>
  <si>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</si>
  <si>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</si>
  <si>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</si>
  <si>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</si>
  <si>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</si>
  <si>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</si>
  <si>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</si>
  <si>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</si>
  <si>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</si>
  <si>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</si>
  <si>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</si>
  <si>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</si>
  <si>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</si>
  <si>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</si>
  <si>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</si>
  <si>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</si>
  <si>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</si>
  <si>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</si>
  <si>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</si>
  <si>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</si>
  <si>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</si>
  <si>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</si>
  <si>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</si>
  <si>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</si>
  <si>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</si>
  <si>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</si>
  <si>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</si>
  <si>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</si>
  <si>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</si>
  <si>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</si>
  <si>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</si>
  <si>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</si>
  <si>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</si>
  <si>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</si>
  <si>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</si>
  <si>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</si>
  <si>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</si>
  <si>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</si>
  <si>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</si>
  <si>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</si>
  <si>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</si>
  <si>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</si>
  <si>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</si>
  <si>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</si>
  <si>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</si>
  <si>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</si>
  <si>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</si>
  <si>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</si>
  <si>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</si>
  <si>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</si>
  <si>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</si>
  <si>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</si>
  <si>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</si>
  <si>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</si>
  <si>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</si>
  <si>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</si>
  <si>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</si>
  <si>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</si>
  <si>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</si>
  <si>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</si>
  <si>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</si>
  <si>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</si>
  <si>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</si>
  <si>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</si>
  <si>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</si>
  <si>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</si>
  <si>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</si>
  <si>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</si>
  <si>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</si>
  <si>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</si>
  <si>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</si>
  <si>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</si>
  <si>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</si>
  <si>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</si>
  <si>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</si>
  <si>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</si>
  <si>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</si>
  <si>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</si>
  <si>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</si>
  <si>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</si>
  <si>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</si>
  <si>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</si>
  <si>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</si>
  <si>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</si>
  <si>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</si>
  <si>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</si>
  <si>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</si>
  <si>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</si>
  <si>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</si>
  <si>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</si>
  <si>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</si>
  <si>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</si>
  <si>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</si>
  <si>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</si>
  <si>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</si>
  <si>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</si>
  <si>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</si>
  <si>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</si>
  <si>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</si>
  <si>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</si>
  <si>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</si>
  <si>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</si>
  <si>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</si>
  <si>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</si>
  <si>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</si>
  <si>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</si>
  <si>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</si>
  <si>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</si>
  <si>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</si>
  <si>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</si>
  <si>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</si>
  <si>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</si>
  <si>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</si>
  <si>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</si>
  <si>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</si>
  <si>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</si>
  <si>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</si>
  <si>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</si>
  <si>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</si>
  <si>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</si>
  <si>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</si>
  <si>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</si>
  <si>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</si>
  <si>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</si>
  <si>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</si>
  <si>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</si>
  <si>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</si>
  <si>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</si>
  <si>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</si>
  <si>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</si>
  <si>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</si>
  <si>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</si>
  <si>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</si>
  <si>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</si>
  <si>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</si>
  <si>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</si>
  <si>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</si>
  <si>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</si>
  <si>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</si>
  <si>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</si>
  <si>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</si>
  <si>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</si>
  <si>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</si>
  <si>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</si>
  <si>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</si>
  <si>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</si>
  <si>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</si>
  <si>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</si>
  <si>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</si>
  <si>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</si>
  <si>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</si>
  <si>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</si>
  <si>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</si>
  <si>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</si>
  <si>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</si>
  <si>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</si>
  <si>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</si>
  <si>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</si>
  <si>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</si>
  <si>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</si>
  <si>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</si>
  <si>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</si>
  <si>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</si>
  <si>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</si>
  <si>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</si>
  <si>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</si>
  <si>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</si>
  <si>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</si>
  <si>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</si>
  <si>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</si>
  <si>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</si>
  <si>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</si>
  <si>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</si>
  <si>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</si>
  <si>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</si>
  <si>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</si>
  <si>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</si>
  <si>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</si>
  <si>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</si>
  <si>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</si>
  <si>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</si>
  <si>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</si>
  <si>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</si>
  <si>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</si>
  <si>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</si>
  <si>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</si>
  <si>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</si>
  <si>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</si>
  <si>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</si>
  <si>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</si>
  <si>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</si>
  <si>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</si>
  <si>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</si>
  <si>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</si>
  <si>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</si>
  <si>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</si>
  <si>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</si>
  <si>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</si>
  <si>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</si>
  <si>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</si>
  <si>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</si>
  <si>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</si>
  <si>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</si>
  <si>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</si>
  <si>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</si>
  <si>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</si>
  <si>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</si>
  <si>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</si>
  <si>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</si>
  <si>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</si>
  <si>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</si>
  <si>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</si>
  <si>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</si>
  <si>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</si>
  <si>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</si>
  <si>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</si>
  <si>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</si>
  <si>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</si>
  <si>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</si>
  <si>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</si>
  <si>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</si>
  <si>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</si>
  <si>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</si>
  <si>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</si>
  <si>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</si>
  <si>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</si>
  <si>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</si>
  <si>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</si>
  <si>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</si>
  <si>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</si>
  <si>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</si>
  <si>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</si>
  <si>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</si>
  <si>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</si>
  <si>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</si>
  <si>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</si>
  <si>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</si>
  <si>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</si>
  <si>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</si>
  <si>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</si>
  <si>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</si>
  <si>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</si>
  <si>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</si>
  <si>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</si>
  <si>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</si>
  <si>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</si>
  <si>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</si>
  <si>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</si>
  <si>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</si>
  <si>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</si>
  <si>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</si>
  <si>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</si>
  <si>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</si>
  <si>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</si>
  <si>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</si>
  <si>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</si>
  <si>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</si>
  <si>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</si>
  <si>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</si>
  <si>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</si>
  <si>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</si>
  <si>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</si>
  <si>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</si>
  <si>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</si>
  <si>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</si>
  <si>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</si>
  <si>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</si>
  <si>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</si>
  <si>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</si>
  <si>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</si>
  <si>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</si>
  <si>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</si>
  <si>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</si>
  <si>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</si>
  <si>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</si>
  <si>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</si>
  <si>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</si>
  <si>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</si>
  <si>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</si>
  <si>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</si>
  <si>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</si>
  <si>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</si>
  <si>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</si>
  <si>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</si>
  <si>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</si>
  <si>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</si>
  <si>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</si>
  <si>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</si>
  <si>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</si>
  <si>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</si>
  <si>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</si>
  <si>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</si>
  <si>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</si>
  <si>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</si>
  <si>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</si>
  <si>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</si>
  <si>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</si>
  <si>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</si>
  <si>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</si>
  <si>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</si>
  <si>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</si>
  <si>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</si>
  <si>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</si>
  <si>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</si>
  <si>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</si>
  <si>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</si>
  <si>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</si>
  <si>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</si>
  <si>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</si>
  <si>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</si>
  <si>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</si>
  <si>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</si>
  <si>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</si>
  <si>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</si>
  <si>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</si>
  <si>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</si>
  <si>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</si>
  <si>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</si>
  <si>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</si>
  <si>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</si>
  <si>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</si>
  <si>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</si>
  <si>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</si>
  <si>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</si>
  <si>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</si>
  <si>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</si>
  <si>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</si>
  <si>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</si>
  <si>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</si>
  <si>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</si>
  <si>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</si>
  <si>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</si>
  <si>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</si>
  <si>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</si>
  <si>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</si>
  <si>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</si>
  <si>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</si>
  <si>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</si>
  <si>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</si>
  <si>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</si>
  <si>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</si>
  <si>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</si>
  <si>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</si>
  <si>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</si>
  <si>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</si>
  <si>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</si>
  <si>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</si>
  <si>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</si>
  <si>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</si>
  <si>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</si>
  <si>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</si>
  <si>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</si>
  <si>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</si>
  <si>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</si>
  <si>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</si>
  <si>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</si>
  <si>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</si>
  <si>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</si>
  <si>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</si>
  <si>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</si>
  <si>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</si>
  <si>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</si>
  <si>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</si>
  <si>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</si>
  <si>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</si>
  <si>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</si>
  <si>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</si>
  <si>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</si>
  <si>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</si>
  <si>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</si>
  <si>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</si>
  <si>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</si>
  <si>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</si>
  <si>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</si>
  <si>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</si>
  <si>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</si>
  <si>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</si>
  <si>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</si>
  <si>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</si>
  <si>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</si>
  <si>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</si>
  <si>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</si>
  <si>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</si>
  <si>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</si>
  <si>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</si>
  <si>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</si>
  <si>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</si>
  <si>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</si>
  <si>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</si>
  <si>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</si>
  <si>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</si>
  <si>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</si>
  <si>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</si>
  <si>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</si>
  <si>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</si>
  <si>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</si>
  <si>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</si>
  <si>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</si>
  <si>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</si>
  <si>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</si>
  <si>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</si>
  <si>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</si>
  <si>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</si>
  <si>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</si>
  <si>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</si>
  <si>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</si>
  <si>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</si>
  <si>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</si>
  <si>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</si>
  <si>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</si>
  <si>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</si>
  <si>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</si>
  <si>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</si>
  <si>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</si>
  <si>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</si>
  <si>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</si>
  <si>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</si>
  <si>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</si>
  <si>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</si>
  <si>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</si>
  <si>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</si>
  <si>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</si>
  <si>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</si>
  <si>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</si>
  <si>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</si>
  <si>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</si>
  <si>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</si>
  <si>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</si>
  <si>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</si>
  <si>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</si>
  <si>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</si>
  <si>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</si>
  <si>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</si>
  <si>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</si>
  <si>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</si>
  <si>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</si>
  <si>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</si>
  <si>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</si>
  <si>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</si>
  <si>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</si>
  <si>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</si>
  <si>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</si>
  <si>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</si>
  <si>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</si>
  <si>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</si>
  <si>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</si>
  <si>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</si>
  <si>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</si>
  <si>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</si>
  <si>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</si>
  <si>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</si>
  <si>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</si>
  <si>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</si>
  <si>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</si>
  <si>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</si>
  <si>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</si>
  <si>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</si>
  <si>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</si>
  <si>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</si>
  <si>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</si>
  <si>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</si>
  <si>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</si>
  <si>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</si>
  <si>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</si>
  <si>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</si>
  <si>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</si>
  <si>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</si>
  <si>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</si>
  <si>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</si>
  <si>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</si>
  <si>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</si>
  <si>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</si>
  <si>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</si>
  <si>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</si>
  <si>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</si>
  <si>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</si>
  <si>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</si>
  <si>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</si>
  <si>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</si>
  <si>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</si>
  <si>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</si>
  <si>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</si>
  <si>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</si>
  <si>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</si>
  <si>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</si>
  <si>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</si>
  <si>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</si>
  <si>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</si>
  <si>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</si>
  <si>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</si>
  <si>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</si>
  <si>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</si>
  <si>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</si>
  <si>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</si>
  <si>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</si>
  <si>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</si>
  <si>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</si>
  <si>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</si>
  <si>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</si>
  <si>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</si>
  <si>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</si>
  <si>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</si>
  <si>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</si>
  <si>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</si>
  <si>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</si>
  <si>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</si>
  <si>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</si>
  <si>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</si>
  <si>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</si>
  <si>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</si>
  <si>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</si>
  <si>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</si>
  <si>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</si>
  <si>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</si>
  <si>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</si>
  <si>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</si>
  <si>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</si>
  <si>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</si>
  <si>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</si>
  <si>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</si>
  <si>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</si>
  <si>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</si>
  <si>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</si>
  <si>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</si>
  <si>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</si>
  <si>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</si>
  <si>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</si>
  <si>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</si>
  <si>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</si>
  <si>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</si>
  <si>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</si>
  <si>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</si>
  <si>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</si>
  <si>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</si>
  <si>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</si>
  <si>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</si>
  <si>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</si>
  <si>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</si>
  <si>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</si>
  <si>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</si>
  <si>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</si>
  <si>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</si>
  <si>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</si>
  <si>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</si>
  <si>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</si>
  <si>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</si>
  <si>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</si>
  <si>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</si>
  <si>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</si>
  <si>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</si>
  <si>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</si>
  <si>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</si>
  <si>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</si>
  <si>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</si>
  <si>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</si>
  <si>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</si>
  <si>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</si>
  <si>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</si>
  <si>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</si>
  <si>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</si>
  <si>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</si>
  <si>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</si>
  <si>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</si>
  <si>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</si>
  <si>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</si>
  <si>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</si>
  <si>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</si>
  <si>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</si>
  <si>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</si>
  <si>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</si>
  <si>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</si>
  <si>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</si>
  <si>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</si>
  <si>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</si>
  <si>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</si>
  <si>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</si>
  <si>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</si>
  <si>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</si>
  <si>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</si>
  <si>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</si>
  <si>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</si>
  <si>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</si>
  <si>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</si>
  <si>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</si>
  <si>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</si>
  <si>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</si>
  <si>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</si>
  <si>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</si>
  <si>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</si>
  <si>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</si>
  <si>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</si>
  <si>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</si>
  <si>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</si>
  <si>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</si>
  <si>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</si>
  <si>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</si>
  <si>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</si>
  <si>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</si>
  <si>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</si>
  <si>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</si>
  <si>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</si>
  <si>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</si>
  <si>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</si>
  <si>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</si>
  <si>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</si>
  <si>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</si>
  <si>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</si>
  <si>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</si>
  <si>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</si>
  <si>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</si>
  <si>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</si>
  <si>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</si>
  <si>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</si>
  <si>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</si>
  <si>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</si>
  <si>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</si>
  <si>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</si>
  <si>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</si>
  <si>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</si>
  <si>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</si>
  <si>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</si>
  <si>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</si>
  <si>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</si>
  <si>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</si>
  <si>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</si>
  <si>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</si>
  <si>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</si>
  <si>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</si>
  <si>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</si>
  <si>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</si>
  <si>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</si>
  <si>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</si>
  <si>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</si>
  <si>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</si>
  <si>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</si>
  <si>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</si>
  <si>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</si>
  <si>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</si>
  <si>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</si>
  <si>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</si>
  <si>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</si>
  <si>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</si>
  <si>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</si>
  <si>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</si>
  <si>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</si>
  <si>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</si>
  <si>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</si>
  <si>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</si>
  <si>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</si>
  <si>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</si>
  <si>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</si>
  <si>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</si>
  <si>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</si>
  <si>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</si>
  <si>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</si>
  <si>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</si>
  <si>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</si>
  <si>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</si>
  <si>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</si>
  <si>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</si>
  <si>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</si>
  <si>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</si>
  <si>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</si>
  <si>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</si>
  <si>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</si>
  <si>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</si>
  <si>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</si>
  <si>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</si>
  <si>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</si>
  <si>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</si>
  <si>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</si>
  <si>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</si>
  <si>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</si>
  <si>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</si>
  <si>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</si>
  <si>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</si>
  <si>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</si>
  <si>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</si>
  <si>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</si>
  <si>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</si>
  <si>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</si>
  <si>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</si>
  <si>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</si>
  <si>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</si>
  <si>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</si>
  <si>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</si>
  <si>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</si>
  <si>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</si>
  <si>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</si>
  <si>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</si>
  <si>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</si>
  <si>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</si>
  <si>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</si>
  <si>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</si>
  <si>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</si>
  <si>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</si>
  <si>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</si>
  <si>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</si>
  <si>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</si>
  <si>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</si>
  <si>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</si>
  <si>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</si>
  <si>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</si>
  <si>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</si>
  <si>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</si>
  <si>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</si>
  <si>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</si>
  <si>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</si>
  <si>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</si>
  <si>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</si>
  <si>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</si>
  <si>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</si>
  <si>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</si>
  <si>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</si>
  <si>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</si>
  <si>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</si>
  <si>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</si>
  <si>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</si>
  <si>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</si>
  <si>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</si>
  <si>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</si>
  <si>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</si>
  <si>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</si>
  <si>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</si>
  <si>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</si>
  <si>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</si>
  <si>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</si>
  <si>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</si>
  <si>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</si>
  <si>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</si>
  <si>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</si>
  <si>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</si>
  <si>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</si>
  <si>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</si>
  <si>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</si>
  <si>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</si>
  <si>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</si>
  <si>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</si>
  <si>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</si>
  <si>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</si>
  <si>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</si>
  <si>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</si>
  <si>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</si>
  <si>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</si>
  <si>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</si>
  <si>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</si>
  <si>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</si>
  <si>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</si>
  <si>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</si>
  <si>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</si>
  <si>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</si>
  <si>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</si>
  <si>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</si>
  <si>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</si>
  <si>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</si>
  <si>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</si>
  <si>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</si>
  <si>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</si>
  <si>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</si>
  <si>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</si>
  <si>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</si>
  <si>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</si>
  <si>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</si>
  <si>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</si>
  <si>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</si>
  <si>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</si>
  <si>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</si>
  <si>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</si>
  <si>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</si>
  <si>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</si>
  <si>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</si>
  <si>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</si>
  <si>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</si>
  <si>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</si>
  <si>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</si>
  <si>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</si>
  <si>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</si>
  <si>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</si>
  <si>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</si>
  <si>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</si>
  <si>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</si>
  <si>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</si>
  <si>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</si>
  <si>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</si>
  <si>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</si>
  <si>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</si>
  <si>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</si>
  <si>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</si>
  <si>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</si>
  <si>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</si>
  <si>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</si>
  <si>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</si>
  <si>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</si>
  <si>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</si>
  <si>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</si>
  <si>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</si>
  <si>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</si>
  <si>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</si>
  <si>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</si>
  <si>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</si>
  <si>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</si>
  <si>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</si>
  <si>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</si>
  <si>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</si>
  <si>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</si>
  <si>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</si>
  <si>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</si>
  <si>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</si>
  <si>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</si>
  <si>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</si>
  <si>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</si>
  <si>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</si>
  <si>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</si>
  <si>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</si>
  <si>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</si>
  <si>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</si>
  <si>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</si>
  <si>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</si>
  <si>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</si>
  <si>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</si>
  <si>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</si>
  <si>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</si>
  <si>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</si>
  <si>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</si>
  <si>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</si>
  <si>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</si>
  <si>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</si>
  <si>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</si>
  <si>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</si>
  <si>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</si>
  <si>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</si>
  <si>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</si>
  <si>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</si>
  <si>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</si>
  <si>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</si>
  <si>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</si>
  <si>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</si>
  <si>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</si>
  <si>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</si>
  <si>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</si>
  <si>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</si>
  <si>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</si>
  <si>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</si>
  <si>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</si>
  <si>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</si>
  <si>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</si>
  <si>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</si>
  <si>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</si>
  <si>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</si>
  <si>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</si>
  <si>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</si>
  <si>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</si>
  <si>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</si>
  <si>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</si>
  <si>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</si>
  <si>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</si>
  <si>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</si>
  <si>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</si>
  <si>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</si>
  <si>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</si>
  <si>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</si>
  <si>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</si>
  <si>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</si>
  <si>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</si>
  <si>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</si>
  <si>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</si>
  <si>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</si>
  <si>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</si>
  <si>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</si>
  <si>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</si>
  <si>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</si>
  <si>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</si>
  <si>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</si>
  <si>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</si>
  <si>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</si>
  <si>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</si>
  <si>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</si>
  <si>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</si>
  <si>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</si>
  <si>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</si>
  <si>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</si>
  <si>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</si>
  <si>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</si>
  <si>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</si>
  <si>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</si>
  <si>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</si>
  <si>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</si>
  <si>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</si>
  <si>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</si>
  <si>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</si>
  <si>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</si>
  <si>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</si>
  <si>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</si>
  <si>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</si>
  <si>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</si>
  <si>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</si>
  <si>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</si>
  <si>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</si>
  <si>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</si>
  <si>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</si>
  <si>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</si>
  <si>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</si>
  <si>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</si>
  <si>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</si>
  <si>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</si>
  <si>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</si>
  <si>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</si>
  <si>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</si>
  <si>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</si>
  <si>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</si>
  <si>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</si>
  <si>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</si>
  <si>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</si>
  <si>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</si>
  <si>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</si>
  <si>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</si>
  <si>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</si>
  <si>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</si>
  <si>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</si>
  <si>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</si>
  <si>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</si>
  <si>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</si>
  <si>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</si>
  <si>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</si>
  <si>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</si>
  <si>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</si>
  <si>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</si>
  <si>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</si>
  <si>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</si>
  <si>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</si>
  <si>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</si>
  <si>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</si>
  <si>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</si>
  <si>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</si>
  <si>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</si>
  <si>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</si>
  <si>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</si>
  <si>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</si>
  <si>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</si>
  <si>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</si>
  <si>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</si>
  <si>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</si>
  <si>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</si>
  <si>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</si>
  <si>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</si>
  <si>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</si>
  <si>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</si>
  <si>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</si>
  <si>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</si>
  <si>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</si>
  <si>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</si>
  <si>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</si>
  <si>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</si>
  <si>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</si>
  <si>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</si>
  <si>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</si>
  <si>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</si>
  <si>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</si>
  <si>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</si>
  <si>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</si>
  <si>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</si>
  <si>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</si>
  <si>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</si>
  <si>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</si>
  <si>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</si>
  <si>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</si>
  <si>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</si>
  <si>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</si>
  <si>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</si>
  <si>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</si>
  <si>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</si>
  <si>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</si>
  <si>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</si>
  <si>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</si>
  <si>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</si>
  <si>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</si>
  <si>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</si>
  <si>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</si>
  <si>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</si>
  <si>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</si>
  <si>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</si>
  <si>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</si>
  <si>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</si>
  <si>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</si>
  <si>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</si>
  <si>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</si>
  <si>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</si>
  <si>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</si>
  <si>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</si>
  <si>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</si>
  <si>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</si>
  <si>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</si>
  <si>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</si>
  <si>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</si>
  <si>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</si>
  <si>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</si>
  <si>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</si>
  <si>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</si>
  <si>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</si>
  <si>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</si>
  <si>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</si>
  <si>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</si>
  <si>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</si>
  <si>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</si>
  <si>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</si>
  <si>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</si>
  <si>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</si>
  <si>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</si>
  <si>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</si>
  <si>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</si>
  <si>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</si>
  <si>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</si>
  <si>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</si>
  <si>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</si>
  <si>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</si>
  <si>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</si>
  <si>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</si>
  <si>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</si>
  <si>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</si>
  <si>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</si>
  <si>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</si>
  <si>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</si>
  <si>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</si>
  <si>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</si>
  <si>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</si>
  <si>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</si>
  <si>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</si>
  <si>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</si>
  <si>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</si>
  <si>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</si>
  <si>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</si>
  <si>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</si>
  <si>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</si>
  <si>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</si>
  <si>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</si>
  <si>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</si>
  <si>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</si>
  <si>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</si>
  <si>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</si>
  <si>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</si>
  <si>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</si>
  <si>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</si>
  <si>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</si>
  <si>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</si>
  <si>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</si>
  <si>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</si>
  <si>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</si>
  <si>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</si>
  <si>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</si>
  <si>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</si>
  <si>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</si>
  <si>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</si>
  <si>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</si>
  <si>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</si>
  <si>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</si>
  <si>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</si>
  <si>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</si>
  <si>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</si>
  <si>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</si>
  <si>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</si>
  <si>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</si>
  <si>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</si>
  <si>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</si>
  <si>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</si>
  <si>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</si>
  <si>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</si>
  <si>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</si>
  <si>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</si>
  <si>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</si>
  <si>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</si>
  <si>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</si>
  <si>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</si>
  <si>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</si>
  <si>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</si>
  <si>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</si>
  <si>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</si>
  <si>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</si>
  <si>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</si>
  <si>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</si>
  <si>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</si>
  <si>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</si>
  <si>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</si>
  <si>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</si>
  <si>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</si>
  <si>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</si>
  <si>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</si>
  <si>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</si>
  <si>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</si>
  <si>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</si>
  <si>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</si>
  <si>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</si>
  <si>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</si>
  <si>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</si>
  <si>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</si>
  <si>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</si>
  <si>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</si>
  <si>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</si>
  <si>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</si>
  <si>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</si>
  <si>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</si>
  <si>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</si>
  <si>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</si>
  <si>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</si>
  <si>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</si>
  <si>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</si>
  <si>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</si>
  <si>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</si>
  <si>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</si>
  <si>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</si>
  <si>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</si>
  <si>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</si>
  <si>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</si>
  <si>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</si>
  <si>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</si>
  <si>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</si>
  <si>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</si>
  <si>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</si>
  <si>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</si>
  <si>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</si>
  <si>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</si>
  <si>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</si>
  <si>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</si>
  <si>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</si>
  <si>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</si>
  <si>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</si>
  <si>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</si>
  <si>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</si>
  <si>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</si>
  <si>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</si>
  <si>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</si>
  <si>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</si>
  <si>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 &amp; ETA 90 min</t>
  </si>
  <si>
    <t>PCM-20251208-00000511</t>
  </si>
  <si>
    <t>ETA 50 min</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</si>
  <si>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</si>
  <si>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</si>
  <si>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</si>
  <si>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</si>
  <si>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</si>
  <si>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</si>
  <si>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</si>
  <si>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access electricity company</t>
  </si>
  <si>
    <t>heavy rain in area and team saving hub site JDRS0832</t>
  </si>
  <si>
    <t>Major issue in the SCECO meter ,The sceco wall containing all the meters which serving the building has been collapsed</t>
  </si>
  <si>
    <t>heavy rain in area and team saving hub site JDRS0821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</si>
  <si>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</si>
  <si>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</si>
  <si>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</si>
  <si>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</si>
  <si>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</si>
  <si>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</si>
  <si>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</si>
  <si>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</si>
  <si>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</si>
  <si>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</si>
  <si>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</si>
  <si>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</si>
  <si>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</si>
  <si>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</si>
  <si>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 xml:space="preserve"> PCM-20251208-00000488</t>
  </si>
  <si>
    <t>EM team at site moved 10 mins</t>
  </si>
  <si>
    <t>PCM-20251208-00000395</t>
  </si>
  <si>
    <t>team found power not available due to underground cable damaged, site near haram and no parking ,and  not applicable to connect PG,</t>
  </si>
  <si>
    <t>PCM-20251208-00000393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</si>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</sst>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0" totalsRowShown="0" headerRowDxfId="62" dataDxfId="61" headerRowBorderDxfId="59" tableBorderDxfId="60">
  <autoFilter ref="A1:L9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5" totalsRowShown="0" headerRowDxfId="46" dataDxfId="45" headerRowBorderDxfId="43" tableBorderDxfId="44" totalsRowBorderDxfId="42">
  <autoFilter ref="A1:L1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336.27013020832965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45999.218556134256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45999.218556134256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45999.218556134256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45999.218556134256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45999.218556134256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45999.218556134256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45999.218556134256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45999.218556134256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45999.218556134256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45999.218556134256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45999.218556134256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45999.218556134256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45999.218556134256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45999.218556134256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45999.218556134256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45999.218556134256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45999.218556134256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45999.218556134256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45999.218556134256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45999.218556134256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45999.218556134256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45999.218556134256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45999.218556134256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45999.218556134256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45999.218556134256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45999.218556134256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45999.218556134256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45999.218556134256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45999.218556134256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45999.218556134256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45999.218556134256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45999.218556134256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45999.218556134256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45999.218556134256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45999.218556134256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45999.218556134256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45999.218556134256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45999.218556134256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45999.218556134256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45999.218556134256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45999.218556134256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45999.218556134256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45999.218556134256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45999.218556134256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45999.218556134256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45999.218556134256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45999.218556134256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45999.218556134256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45999.218556134256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45999.218556134256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45999.218556134256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45999.218556134256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45999.218556134256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45999.218556134256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45999.218556134256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45999.218556134256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45999.218556134256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45999.218556134256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45999.218556134256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45999.218556134256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45999.218556134256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45999.218556134256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45999.218556134256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45999.218556134256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45999.218556134256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45999.218556134256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45999.218556134256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45999.218556134256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45999.218556134256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45999.218556134256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45999.218556134256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45999.218556134256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45999.218556134256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45999.218556134256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45999.218556134256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45999.218556134256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45999.218556134256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45999.218556134256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45999.218556134256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45999.218556134256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45999.218556134256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45999.218556134256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45999.218556134256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45999.218556134256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45999.218556134256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45999.218556134256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45999.218556134256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45999.218556134256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45999.218556134256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45999.218556134256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45999.218556134256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45999.218556134256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45999.218556134256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45999.218556134256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45999.218556134256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45999.218556134256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45999.218556134256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45999.218556134256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45999.218556134256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45999.218556134256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45999.218556134256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45999.218556134256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45999.218556134256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45999.218556134256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45999.218556134256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45999.218556134256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45999.218556134256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45999.218556134256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45999.218556134256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45999.218556134256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45999.218556134256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45999.218556134256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45999.218556134256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45999.218556134256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45999.218556134256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45999.218556134256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45999.218556134256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45999.218556134256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45999.218556134256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45999.218556134256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45999.218556134256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45999.218556134256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45999.218556134256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45999.218556134256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45999.218556134256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45999.218556134256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45999.218556134256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45999.218556134256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45999.218556134256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45999.218556134256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45999.218556134256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45999.218556134256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45999.218556134256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45999.218556134256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45999.218556134256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45999.218556134256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45999.218556134256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45999.218556134256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45999.218556134256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45999.218556134256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45999.218556134256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45999.218556134256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45999.218556134256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45999.218556134256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45999.218556134256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45999.218556134256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45999.218556134256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45999.218556134256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45999.218556134256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45999.218556134256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45999.218556134256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45999.218556134256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45999.218556134256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45999.218556134256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45999.218556134256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45999.218556134256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45999.218556134256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45999.218556134256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45999.218556134256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45999.218556134256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45999.218556134256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45999.218556134256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45999.218556134256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45999.218556134256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45999.218556134256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45999.218556134256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45999.218556134256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45999.218556134256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45999.218556134256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45999.218556134256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45999.218556134256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45999.218556134256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45999.218556134256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45999.218556134256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45999.218556134256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45999.218556134256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45999.218556134256</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174.21871817129431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14.831137152774318</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1.8631741898134351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t="shared" ref="G6:G67" ca="1" si="1">IFERROR(NOW()-F6,"-")</f>
        <v>0.29790798611065838</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t="shared" ca="1" si="1"/>
        <v>45999.218556134256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45999.218556134256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45999.218556134256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45999.218556134256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45999.218556134256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45999.218556134256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45999.218556134256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45999.218556134256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45999.218556134256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45999.218556134256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45999.218556134256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45999.218556134256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45999.218556134256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45999.218556134256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45999.218556134256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45999.218556134256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45999.218556134256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45999.218556134256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45999.218556134256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45999.218556134256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45999.218556134256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45999.218556134256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45999.218556134256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45999.218556134256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45999.218556134256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45999.218556134256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45999.218556134256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45999.218556134256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45999.218556134256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45999.218556134256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45999.218556134256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45999.218556134256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45999.218556134256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45999.218556134256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45999.218556134256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45999.218556134256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45999.218556134256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45999.218556134256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45999.218556134256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45999.218556134256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45999.218556134256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45999.218556134256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45999.218556134256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45999.218556134256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45999.218556134256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45999.218556134256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45999.218556134256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45999.218556134256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45999.218556134256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45999.218556134256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45999.218556134256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45999.218556134256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45999.218556134256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45999.218556134256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45999.218556134256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45999.218556134256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45999.218556134256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45999.218556134256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45999.218556134256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45999.218556134256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45999.218556134256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45999.218556134256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45999.218556134256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45999.218556134256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45999.218556134256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45999.218556134256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45999.218556134256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45999.218556134256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45999.218556134256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45999.218556134256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45999.218556134256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45999.218556134256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45999.218556134256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45999.218556134256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45999.218556134256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45999.218556134256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45999.218556134256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45999.218556134256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45999.218556134256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45999.218556134256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45999.218556134256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45999.218556134256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45999.218556134256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45999.218556134256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45999.218556134256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45999.218556134256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45999.218556134256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45999.218556134256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45999.218556134256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45999.218556134256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45999.218556134256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45999.218556134256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45999.218556134256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45999.218556134256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45999.218556134256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45999.218556134256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45999.218556134256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45999.218556134256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45999.218556134256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45999.218556134256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45999.218556134256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45999.218556134256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45999.218556134256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45999.218556134256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45999.218556134256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45999.218556134256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45999.218556134256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45999.218556134256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45999.218556134256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45999.218556134256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45999.218556134256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45999.218556134256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45999.218556134256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45999.218556134256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45999.218556134256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45999.218556134256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45999.218556134256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45999.218556134256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45999.218556134256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45999.218556134256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45999.218556134256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45999.218556134256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45999.218556134256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45999.218556134256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45999.218556134256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45999.218556134256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45999.218556134256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45999.218556134256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45999.218556134256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45999.218556134256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45999.218556134256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45999.218556134256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45999.218556134256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45999.218556134256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45999.218556134256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45999.218556134256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45999.218556134256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45999.218556134256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45999.218556134256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45999.218556134256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45999.218556134256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45999.218556134256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45999.218556134256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45999.218556134256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45999.218556134256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45999.218556134256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45999.218556134256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45999.218556134256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45999.218556134256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45999.218556134256</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45999.218556134256</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45999.218556134256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45999.218556134256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45999.218556134256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45999.218556134256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45999.218556134256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45999.218556134256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45999.218556134256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45999.218556134256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45999.218556134256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45999.218556134256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45999.218556134256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45999.218556134256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45999.218556134256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45999.218556134256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45999.218556134256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45999.218556134256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45999.218556134256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45999.218556134256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45999.218556134256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45999.218556134256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45999.218556134256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45999.218556134256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45999.218556134256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45999.218556134256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45999.218556134256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45999.218556134256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45999.218556134256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45999.218556134256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45999.218556134256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45999.218556134256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45999.218556134256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45999.218556134256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45999.218556134256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45999.218556134256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45999.218556134256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45999.218556134256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45999.218556134256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45999.218556134256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45999.218556134256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45999.218556134256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45999.218556134256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45999.218556134256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45999.218556134256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45999.218556134256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45999.218556134256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45999.218556134256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45999.218556134256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45999.218556134256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45999.218556134256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45999.218556134256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45999.218556134256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45999.218556134256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45999.218556134256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45999.218556134256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45999.218556134256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45999.218556134256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45999.218556134256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45999.218556134256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45999.218556134256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45999.218556134256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45999.218556134256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45999.218556134256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45999.218556134256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45999.218556134256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45999.218556134256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45999.218556134256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45999.218556134256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45999.218556134256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45999.218556134256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45999.218556134256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45999.218556134256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45999.218556134256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45999.218556134256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45999.218556134256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45999.218556134256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45999.218556134256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45999.218556134256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45999.218556134256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45999.218556134256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45999.218556134256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45999.218556134256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45999.218556134256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45999.218556134256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45999.218556134256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45999.218556134256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45999.218556134256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45999.218556134256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45999.218556134256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45999.218556134256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45999.218556134256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45999.218556134256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45999.218556134256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45999.218556134256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45999.218556134256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45999.218556134256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45999.218556134256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45999.218556134256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45999.218556134256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45999.218556134256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45999.218556134256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45999.218556134256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45999.218556134256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45999.218556134256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45999.218556134256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45999.218556134256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45999.218556134256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45999.218556134256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45999.218556134256</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45999.218556134256</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0"/>
  <sheetViews>
    <sheetView workbookViewId="0">
      <selection activeCell="E7" sqref="E7"/>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1</v>
      </c>
      <c r="D2" s="153" t="s">
        <v>10995</v>
      </c>
      <c r="E2" s="18" t="s">
        <v>39106</v>
      </c>
      <c r="F2" s="20">
        <v>45999.202650462961</v>
      </c>
      <c r="G2" s="21">
        <f t="shared" ref="G2:G63" ca="1" si="0">IFERROR(NOW()-F2,"-")</f>
        <v>1.5905671294603962E-2</v>
      </c>
      <c r="H2" s="22">
        <v>45999.196909722225</v>
      </c>
      <c r="I2" s="19" t="str">
        <f>IFERROR(VLOOKUP(D2,DB!A:F,6,0),"")</f>
        <v>SCECO</v>
      </c>
      <c r="J2" s="18" t="str">
        <f>IFERROR(VLOOKUP(D2,DB!A:G,7,0),"")</f>
        <v>Dead</v>
      </c>
      <c r="K2" s="42" t="s">
        <v>39122</v>
      </c>
      <c r="L2" s="23" t="str">
        <f>IFERROR(VLOOKUP(D2,DB!A:I,9,0),"")</f>
        <v>Latis</v>
      </c>
    </row>
    <row r="3" spans="1:13" ht="15" customHeight="1">
      <c r="A3" s="19"/>
      <c r="B3" s="58" t="str">
        <f>IFERROR(VLOOKUP(D3,DB!A:K,11,0),"")</f>
        <v/>
      </c>
      <c r="C3" s="18"/>
      <c r="D3" s="153"/>
      <c r="E3" s="18"/>
      <c r="F3" s="20"/>
      <c r="G3" s="21">
        <f t="shared" ca="1" si="0"/>
        <v>45999.218556134256</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45999.218556134256</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45999.218556134256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45999.218556134256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45999.218556134256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45999.218556134256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45999.218556134256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45999.218556134256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45999.218556134256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45999.218556134256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45999.218556134256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45999.218556134256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45999.218556134256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45999.218556134256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45999.218556134256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45999.218556134256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45999.218556134256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45999.218556134256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45999.218556134256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45999.218556134256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45999.218556134256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45999.218556134256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45999.218556134256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45999.218556134256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45999.218556134256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45999.218556134256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45999.218556134256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45999.218556134256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45999.218556134256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45999.218556134256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45999.218556134256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45999.218556134256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45999.218556134256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45999.218556134256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45999.218556134256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45999.218556134256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45999.218556134256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45999.218556134256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45999.218556134256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45999.218556134256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45999.218556134256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45999.218556134256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45999.218556134256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45999.218556134256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45999.218556134256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45999.218556134256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45999.218556134256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45999.218556134256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45999.218556134256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45999.218556134256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45999.218556134256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45999.218556134256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45999.218556134256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45999.218556134256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45999.218556134256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45999.218556134256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45999.218556134256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45999.218556134256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45999.218556134256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45999.218556134256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45999.218556134256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ref="G64:G127" ca="1" si="1">IFERROR(NOW()-F64,"-")</f>
        <v>45999.218556134256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45999.218556134256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45999.218556134256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45999.218556134256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45999.218556134256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45999.218556134256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45999.218556134256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45999.218556134256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45999.218556134256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45999.218556134256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45999.218556134256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45999.218556134256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45999.218556134256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45999.218556134256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45999.218556134256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45999.218556134256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45999.218556134256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45999.218556134256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45999.218556134256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45999.218556134256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45999.218556134256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45999.218556134256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45999.218556134256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45999.218556134256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45999.218556134256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45999.218556134256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45999.218556134256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45999.218556134256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45999.218556134256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45999.218556134256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45999.218556134256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45999.218556134256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45999.218556134256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45999.218556134256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45999.218556134256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45999.218556134256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45999.218556134256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45999.218556134256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45999.218556134256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45999.218556134256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45999.218556134256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45999.218556134256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45999.218556134256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45999.218556134256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45999.218556134256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45999.218556134256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45999.218556134256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45999.218556134256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45999.218556134256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45999.218556134256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45999.218556134256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45999.218556134256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45999.218556134256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45999.218556134256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45999.218556134256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45999.218556134256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45999.218556134256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45999.218556134256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45999.218556134256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45999.218556134256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45999.218556134256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45999.218556134256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45999.218556134256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45999.218556134256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ref="G128:G191" ca="1" si="2">IFERROR(NOW()-F128,"-")</f>
        <v>45999.218556134256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45999.218556134256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45999.218556134256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45999.218556134256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45999.218556134256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45999.218556134256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45999.218556134256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45999.218556134256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45999.218556134256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45999.218556134256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45999.218556134256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45999.218556134256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45999.218556134256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45999.218556134256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45999.218556134256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45999.218556134256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45999.218556134256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45999.218556134256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45999.218556134256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45999.218556134256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45999.218556134256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45999.218556134256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45999.218556134256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45999.218556134256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45999.218556134256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45999.218556134256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45999.218556134256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45999.218556134256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45999.218556134256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45999.218556134256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45999.218556134256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45999.218556134256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45999.218556134256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45999.218556134256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45999.218556134256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45999.218556134256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45999.218556134256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45999.218556134256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45999.218556134256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45999.218556134256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45999.218556134256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45999.218556134256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45999.218556134256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45999.218556134256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45999.218556134256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45999.218556134256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45999.218556134256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45999.218556134256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45999.218556134256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45999.218556134256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45999.218556134256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45999.218556134256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45999.218556134256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45999.218556134256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45999.218556134256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45999.218556134256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45999.218556134256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45999.218556134256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45999.218556134256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45999.218556134256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45999.218556134256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45999.218556134256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45999.218556134256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45999.218556134256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ref="G192:G255" ca="1" si="3">IFERROR(NOW()-F192,"-")</f>
        <v>45999.218556134256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45999.218556134256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45999.218556134256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45999.218556134256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45999.218556134256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45999.218556134256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45999.218556134256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45999.218556134256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45999.218556134256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45999.218556134256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45999.218556134256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45999.218556134256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45999.218556134256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45999.218556134256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45999.218556134256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45999.218556134256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45999.218556134256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45999.218556134256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45999.218556134256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45999.218556134256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45999.218556134256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45999.218556134256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45999.218556134256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45999.218556134256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45999.218556134256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45999.218556134256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45999.218556134256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45999.218556134256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45999.218556134256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45999.218556134256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45999.218556134256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45999.218556134256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45999.218556134256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45999.218556134256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45999.218556134256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45999.218556134256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45999.218556134256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45999.218556134256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45999.218556134256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45999.218556134256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45999.218556134256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45999.218556134256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45999.218556134256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45999.218556134256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45999.218556134256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45999.218556134256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45999.218556134256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45999.218556134256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45999.218556134256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45999.218556134256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45999.218556134256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45999.218556134256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45999.218556134256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45999.218556134256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45999.218556134256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45999.218556134256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45999.218556134256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45999.218556134256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45999.218556134256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45999.218556134256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45999.218556134256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45999.218556134256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45999.218556134256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45999.218556134256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ref="G256:G319" ca="1" si="4">IFERROR(NOW()-F256,"-")</f>
        <v>45999.218556134256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45999.218556134256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45999.218556134256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45999.218556134256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45999.218556134256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45999.218556134256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45999.218556134256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45999.218556134256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45999.218556134256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45999.218556134256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45999.218556134256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45999.218556134256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45999.218556134256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45999.218556134256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45999.218556134256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45999.218556134256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45999.218556134256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45999.218556134256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45999.218556134256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45999.218556134256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45999.218556134256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45999.218556134256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45999.218556134256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45999.218556134256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45999.218556134256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45999.218556134256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45999.218556134256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45999.218556134256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45999.218556134256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45999.218556134256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45999.218556134256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45999.218556134256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45999.218556134256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45999.218556134256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45999.218556134256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45999.218556134256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45999.218556134256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45999.218556134256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45999.218556134256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45999.218556134256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45999.218556134256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45999.218556134256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45999.218556134256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45999.218556134256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45999.218556134256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45999.218556134256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45999.218556134256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45999.218556134256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45999.218556134256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45999.218556134256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45999.218556134256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45999.218556134256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45999.218556134256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45999.218556134256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45999.218556134256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45999.218556134256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45999.218556134256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45999.218556134256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45999.218556134256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45999.218556134256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45999.218556134256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45999.218556134256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45999.218556134256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45999.218556134256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ref="G320:G383" ca="1" si="5">IFERROR(NOW()-F320,"-")</f>
        <v>45999.218556134256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45999.218556134256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45999.218556134256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45999.218556134256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45999.218556134256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45999.218556134256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45999.218556134256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45999.218556134256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45999.218556134256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45999.218556134256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45999.218556134256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45999.218556134256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45999.218556134256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45999.218556134256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45999.218556134256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45999.218556134256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45999.218556134256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45999.218556134256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45999.218556134256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45999.218556134256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45999.218556134256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45999.218556134256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45999.218556134256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45999.218556134256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45999.218556134256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45999.218556134256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45999.218556134256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45999.218556134256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45999.218556134256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45999.218556134256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45999.218556134256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45999.218556134256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45999.218556134256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45999.218556134256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45999.218556134256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45999.218556134256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45999.218556134256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45999.218556134256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45999.218556134256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45999.218556134256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45999.218556134256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45999.218556134256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45999.218556134256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45999.218556134256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45999.218556134256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45999.218556134256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45999.218556134256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45999.218556134256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45999.218556134256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45999.218556134256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45999.218556134256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45999.218556134256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45999.218556134256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45999.218556134256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45999.218556134256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45999.218556134256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45999.218556134256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45999.218556134256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45999.218556134256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45999.218556134256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45999.218556134256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45999.218556134256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45999.218556134256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45999.218556134256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ref="G384:G447" ca="1" si="6">IFERROR(NOW()-F384,"-")</f>
        <v>45999.218556134256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45999.218556134256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45999.218556134256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45999.218556134256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45999.218556134256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45999.218556134256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45999.218556134256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45999.218556134256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45999.218556134256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45999.218556134256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45999.218556134256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45999.218556134256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45999.218556134256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45999.218556134256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45999.218556134256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45999.218556134256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45999.218556134256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45999.218556134256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45999.218556134256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45999.218556134256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45999.218556134256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45999.218556134256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45999.218556134256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45999.218556134256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45999.218556134256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45999.218556134256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45999.218556134256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45999.218556134256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45999.218556134256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45999.218556134256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45999.218556134256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45999.218556134256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45999.218556134256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45999.218556134256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45999.218556134256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45999.218556134256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45999.218556134256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45999.218556134256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45999.218556134256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45999.218556134256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45999.218556134256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45999.218556134256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45999.218556134256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45999.218556134256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45999.218556134256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45999.218556134256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45999.218556134256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45999.218556134256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45999.218556134256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45999.218556134256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45999.218556134256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45999.218556134256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45999.218556134256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45999.218556134256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45999.218556134256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45999.218556134256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45999.218556134256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45999.218556134256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45999.218556134256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45999.218556134256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45999.218556134256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45999.218556134256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45999.218556134256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45999.218556134256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ref="G448:G511" ca="1" si="7">IFERROR(NOW()-F448,"-")</f>
        <v>45999.218556134256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45999.218556134256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45999.218556134256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45999.218556134256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45999.218556134256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45999.218556134256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45999.218556134256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45999.218556134256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45999.218556134256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45999.218556134256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45999.218556134256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45999.218556134256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45999.218556134256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45999.218556134256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45999.218556134256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45999.218556134256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45999.218556134256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45999.218556134256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45999.218556134256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45999.218556134256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45999.218556134256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45999.218556134256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45999.218556134256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45999.218556134256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45999.218556134256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45999.218556134256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45999.218556134256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45999.218556134256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45999.218556134256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45999.218556134256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45999.218556134256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45999.218556134256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45999.218556134256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45999.218556134256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45999.218556134256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45999.218556134256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45999.218556134256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45999.218556134256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45999.218556134256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45999.218556134256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45999.218556134256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45999.218556134256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45999.218556134256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45999.218556134256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45999.218556134256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45999.218556134256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45999.218556134256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45999.218556134256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45999.218556134256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45999.218556134256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45999.218556134256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45999.218556134256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45999.218556134256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45999.218556134256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45999.218556134256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45999.218556134256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45999.218556134256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45999.218556134256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45999.218556134256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45999.218556134256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45999.218556134256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45999.218556134256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45999.218556134256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45999.218556134256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ref="G512:G575" ca="1" si="8">IFERROR(NOW()-F512,"-")</f>
        <v>45999.218556134256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45999.218556134256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45999.218556134256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45999.218556134256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45999.218556134256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45999.218556134256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45999.218556134256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45999.218556134256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45999.218556134256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45999.218556134256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45999.218556134256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45999.218556134256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45999.218556134256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45999.218556134256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45999.218556134256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45999.218556134256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45999.218556134256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45999.218556134256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45999.218556134256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45999.218556134256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45999.218556134256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45999.218556134256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45999.218556134256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45999.218556134256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45999.218556134256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45999.218556134256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45999.218556134256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45999.218556134256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45999.218556134256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45999.218556134256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45999.218556134256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45999.218556134256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45999.218556134256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45999.218556134256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45999.218556134256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45999.218556134256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45999.218556134256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45999.218556134256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45999.218556134256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45999.218556134256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45999.218556134256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45999.218556134256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45999.218556134256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45999.218556134256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45999.218556134256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45999.218556134256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45999.218556134256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45999.218556134256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45999.218556134256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45999.218556134256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45999.218556134256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45999.218556134256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45999.218556134256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45999.218556134256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45999.218556134256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45999.218556134256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45999.218556134256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45999.218556134256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45999.218556134256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45999.218556134256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45999.218556134256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45999.218556134256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45999.218556134256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45999.218556134256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ref="G576:G639" ca="1" si="9">IFERROR(NOW()-F576,"-")</f>
        <v>45999.218556134256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45999.218556134256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45999.218556134256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45999.218556134256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45999.218556134256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45999.218556134256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45999.218556134256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45999.218556134256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45999.218556134256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45999.218556134256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45999.218556134256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45999.218556134256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45999.218556134256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45999.218556134256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45999.218556134256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45999.218556134256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45999.218556134256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45999.218556134256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45999.218556134256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45999.218556134256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45999.218556134256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45999.218556134256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45999.218556134256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45999.218556134256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45999.218556134256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45999.218556134256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45999.218556134256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45999.218556134256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45999.218556134256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45999.218556134256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45999.218556134256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45999.218556134256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45999.218556134256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45999.218556134256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45999.218556134256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45999.218556134256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45999.218556134256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45999.218556134256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45999.218556134256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45999.218556134256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45999.218556134256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45999.218556134256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45999.218556134256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45999.218556134256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45999.218556134256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45999.218556134256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45999.218556134256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45999.218556134256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45999.218556134256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45999.218556134256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45999.218556134256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45999.218556134256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45999.218556134256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45999.218556134256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45999.218556134256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45999.218556134256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45999.218556134256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45999.218556134256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45999.218556134256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45999.218556134256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45999.218556134256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45999.218556134256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45999.218556134256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45999.218556134256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ref="G640:G703" ca="1" si="10">IFERROR(NOW()-F640,"-")</f>
        <v>45999.218556134256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45999.218556134256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45999.218556134256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45999.218556134256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45999.218556134256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45999.218556134256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45999.218556134256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45999.218556134256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45999.218556134256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45999.218556134256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45999.218556134256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45999.218556134256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45999.218556134256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45999.218556134256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45999.218556134256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45999.218556134256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45999.218556134256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45999.218556134256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45999.218556134256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45999.218556134256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45999.218556134256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45999.218556134256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45999.218556134256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45999.218556134256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45999.218556134256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45999.218556134256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45999.218556134256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45999.218556134256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45999.218556134256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45999.218556134256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45999.218556134256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45999.218556134256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45999.218556134256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45999.218556134256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45999.218556134256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45999.218556134256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45999.218556134256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45999.218556134256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45999.218556134256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45999.218556134256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45999.218556134256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45999.218556134256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45999.218556134256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45999.218556134256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45999.218556134256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45999.218556134256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45999.218556134256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45999.218556134256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45999.218556134256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45999.218556134256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45999.218556134256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45999.218556134256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45999.218556134256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45999.218556134256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45999.218556134256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45999.218556134256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45999.218556134256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45999.218556134256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45999.218556134256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45999.218556134256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45999.218556134256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45999.218556134256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45999.218556134256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45999.218556134256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ref="G704:G767" ca="1" si="11">IFERROR(NOW()-F704,"-")</f>
        <v>45999.218556134256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45999.218556134256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45999.218556134256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45999.218556134256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45999.218556134256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45999.218556134256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45999.218556134256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45999.218556134256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45999.218556134256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45999.218556134256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45999.218556134256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45999.218556134256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45999.218556134256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45999.218556134256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45999.218556134256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45999.218556134256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45999.218556134256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45999.218556134256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45999.218556134256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45999.218556134256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45999.218556134256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45999.218556134256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45999.218556134256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45999.218556134256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45999.218556134256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45999.218556134256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45999.218556134256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45999.218556134256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45999.218556134256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45999.218556134256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45999.218556134256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45999.218556134256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45999.218556134256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45999.218556134256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45999.218556134256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45999.218556134256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45999.218556134256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45999.218556134256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45999.218556134256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45999.218556134256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45999.218556134256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45999.218556134256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45999.218556134256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45999.218556134256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45999.218556134256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45999.218556134256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45999.218556134256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45999.218556134256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45999.218556134256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45999.218556134256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45999.218556134256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45999.218556134256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45999.218556134256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45999.218556134256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45999.218556134256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45999.218556134256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45999.218556134256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45999.218556134256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45999.218556134256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45999.218556134256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45999.218556134256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45999.218556134256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45999.218556134256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45999.218556134256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ref="G768:G831" ca="1" si="12">IFERROR(NOW()-F768,"-")</f>
        <v>45999.218556134256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45999.218556134256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45999.218556134256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45999.218556134256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45999.218556134256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45999.218556134256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45999.218556134256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45999.218556134256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45999.218556134256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45999.218556134256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45999.218556134256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45999.218556134256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45999.218556134256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45999.218556134256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45999.218556134256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45999.218556134256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45999.218556134256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45999.218556134256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45999.218556134256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45999.218556134256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45999.218556134256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45999.218556134256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45999.218556134256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45999.218556134256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45999.218556134256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45999.218556134256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45999.218556134256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45999.218556134256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45999.218556134256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45999.218556134256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45999.218556134256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45999.218556134256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45999.218556134256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45999.218556134256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45999.218556134256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45999.218556134256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45999.218556134256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45999.218556134256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45999.218556134256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45999.218556134256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45999.218556134256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45999.218556134256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45999.218556134256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45999.218556134256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45999.218556134256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45999.218556134256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45999.218556134256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45999.218556134256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45999.218556134256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45999.218556134256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45999.218556134256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45999.218556134256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45999.218556134256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45999.218556134256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45999.218556134256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45999.218556134256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45999.218556134256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45999.218556134256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45999.218556134256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45999.218556134256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45999.218556134256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45999.218556134256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45999.218556134256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45999.218556134256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ref="G832:G895" ca="1" si="13">IFERROR(NOW()-F832,"-")</f>
        <v>45999.218556134256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45999.218556134256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45999.218556134256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45999.218556134256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45999.218556134256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45999.218556134256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45999.218556134256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45999.218556134256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45999.218556134256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45999.218556134256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45999.218556134256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45999.218556134256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45999.218556134256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45999.218556134256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45999.218556134256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45999.218556134256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45999.218556134256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45999.218556134256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45999.218556134256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45999.218556134256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45999.218556134256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45999.218556134256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45999.218556134256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45999.218556134256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45999.218556134256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45999.218556134256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45999.218556134256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45999.218556134256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45999.218556134256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45999.218556134256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45999.218556134256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45999.218556134256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45999.218556134256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45999.218556134256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45999.218556134256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45999.218556134256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45999.218556134256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45999.218556134256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45999.218556134256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45999.218556134256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45999.218556134256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45999.218556134256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45999.218556134256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45999.218556134256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45999.218556134256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45999.218556134256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45999.218556134256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45999.218556134256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45999.218556134256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45999.218556134256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45999.218556134256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45999.218556134256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45999.218556134256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45999.218556134256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45999.218556134256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45999.218556134256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45999.218556134256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45999.218556134256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45999.218556134256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45999.218556134256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45999.218556134256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45999.218556134256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45999.218556134256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45999.218556134256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ref="G896:G910" ca="1" si="14">IFERROR(NOW()-F896,"-")</f>
        <v>45999.218556134256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45999.218556134256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45999.218556134256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45999.218556134256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45999.218556134256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45999.218556134256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45999.218556134256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45999.218556134256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45999.218556134256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45999.218556134256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45999.218556134256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45999.218556134256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45999.218556134256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45999.218556134256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45999.218556134256</v>
      </c>
      <c r="H910" s="22"/>
      <c r="I910" s="19" t="str">
        <f>IFERROR(VLOOKUP(D910,DB!A:F,6,0),"")</f>
        <v/>
      </c>
      <c r="J910" s="18" t="str">
        <f>IFERROR(VLOOKUP(D910,DB!A:G,7,0),"")</f>
        <v/>
      </c>
      <c r="K910" s="42"/>
      <c r="L910" s="23" t="str">
        <f>IFERROR(VLOOKUP(D910,DB!A:I,9,0),"")</f>
        <v/>
      </c>
    </row>
  </sheetData>
  <dataValidations count="2">
    <dataValidation allowBlank="1" showInputMessage="1" showErrorMessage="1" sqref="E1" xr:uid="{5914219A-CB83-432D-936A-CC0CB6F3982A}"/>
    <dataValidation type="list" allowBlank="1" showInputMessage="1" showErrorMessage="1" sqref="E2:E9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295.73783854165958</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39109</v>
      </c>
      <c r="F3" s="91">
        <v>45997.533333333333</v>
      </c>
      <c r="G3" s="92">
        <f t="shared" ref="G3:G35" ca="1" si="0">IFERROR(NOW()-F3,"")</f>
        <v>1.6852228009229293</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0.42441261573549127</v>
      </c>
      <c r="H4" s="91">
        <v>45998.664027777777</v>
      </c>
      <c r="I4" s="107" t="str">
        <f>IFERROR(VLOOKUP(D4,DB!A:F,6,0),"")</f>
        <v>SCECO</v>
      </c>
      <c r="J4" s="107" t="str">
        <f>IFERROR(VLOOKUP(D4,DB!A:G,7,0),"")</f>
        <v>Vandalized</v>
      </c>
      <c r="K4" s="93" t="s">
        <v>39128</v>
      </c>
      <c r="L4" s="87" t="str">
        <f>IFERROR(VLOOKUP(D4,DB!A:I,9,0),"")</f>
        <v>Latis</v>
      </c>
    </row>
    <row r="5" spans="1:16" ht="15" customHeight="1">
      <c r="A5" s="107" t="s">
        <v>39129</v>
      </c>
      <c r="B5" s="107" t="str">
        <f>IFERROR(VLOOKUP(D5,DB!A:K,11,0),"")</f>
        <v>R4</v>
      </c>
      <c r="C5" s="89">
        <v>1</v>
      </c>
      <c r="D5" s="87" t="s">
        <v>32103</v>
      </c>
      <c r="E5" s="90" t="s">
        <v>39106</v>
      </c>
      <c r="F5" s="91"/>
      <c r="G5" s="92">
        <f t="shared" ca="1" si="0"/>
        <v>45999.218556134256</v>
      </c>
      <c r="H5" s="91">
        <v>45999.012499999997</v>
      </c>
      <c r="I5" s="107" t="str">
        <f>IFERROR(VLOOKUP(D5,DB!A:F,6,0),"")</f>
        <v>SCECO</v>
      </c>
      <c r="J5" s="107" t="str">
        <f>IFERROR(VLOOKUP(D5,DB!A:G,7,0),"")</f>
        <v>Dead</v>
      </c>
      <c r="K5" s="93" t="s">
        <v>39130</v>
      </c>
      <c r="L5" s="87" t="str">
        <f>IFERROR(VLOOKUP(D5,DB!A:I,9,0),"")</f>
        <v>Latis</v>
      </c>
    </row>
    <row r="6" spans="1:16" ht="15" customHeight="1">
      <c r="A6" s="107" t="s">
        <v>39129</v>
      </c>
      <c r="B6" s="107" t="str">
        <f>IFERROR(VLOOKUP(D6,DB!A:K,11,0),"")</f>
        <v>R4</v>
      </c>
      <c r="C6" s="89">
        <v>4</v>
      </c>
      <c r="D6" s="87" t="s">
        <v>34157</v>
      </c>
      <c r="E6" s="90" t="s">
        <v>39106</v>
      </c>
      <c r="F6" s="91"/>
      <c r="G6" s="92">
        <f t="shared" ca="1" si="0"/>
        <v>45999.218556134256</v>
      </c>
      <c r="H6" s="91">
        <v>45998.995138888888</v>
      </c>
      <c r="I6" s="107" t="str">
        <f>IFERROR(VLOOKUP(D6,DB!A:F,6,0),"")</f>
        <v>SCECO</v>
      </c>
      <c r="J6" s="107" t="str">
        <f>IFERROR(VLOOKUP(D6,DB!A:G,7,0),"")</f>
        <v>Vandalized</v>
      </c>
      <c r="K6" s="93" t="s">
        <v>39131</v>
      </c>
      <c r="L6" s="87" t="str">
        <f>IFERROR(VLOOKUP(D6,DB!A:I,9,0),"")</f>
        <v>Latis</v>
      </c>
    </row>
    <row r="7" spans="1:16" ht="30.75">
      <c r="A7" s="107" t="s">
        <v>39129</v>
      </c>
      <c r="B7" s="107" t="str">
        <f>IFERROR(VLOOKUP(D7,DB!A:K,11,0),"")</f>
        <v>R4</v>
      </c>
      <c r="C7" s="89">
        <v>3</v>
      </c>
      <c r="D7" s="87" t="s">
        <v>36247</v>
      </c>
      <c r="E7" s="90" t="s">
        <v>39106</v>
      </c>
      <c r="F7" s="91"/>
      <c r="G7" s="92">
        <f t="shared" ca="1" si="0"/>
        <v>45999.218556134256</v>
      </c>
      <c r="H7" s="91">
        <v>45999.038888888892</v>
      </c>
      <c r="I7" s="107" t="str">
        <f>IFERROR(VLOOKUP(D7,DB!A:F,6,0),"")</f>
        <v>SCECO</v>
      </c>
      <c r="J7" s="107" t="str">
        <f>IFERROR(VLOOKUP(D7,DB!A:G,7,0),"")</f>
        <v>Dead</v>
      </c>
      <c r="K7" s="93" t="s">
        <v>39132</v>
      </c>
      <c r="L7" s="87" t="str">
        <f>IFERROR(VLOOKUP(D7,DB!A:I,9,0),"")</f>
        <v>Latis</v>
      </c>
    </row>
    <row r="8" spans="1:16" ht="15" customHeight="1">
      <c r="A8" s="107" t="s">
        <v>39129</v>
      </c>
      <c r="B8" s="107" t="str">
        <f>IFERROR(VLOOKUP(D8,DB!A:K,11,0),"")</f>
        <v>R4</v>
      </c>
      <c r="C8" s="89">
        <v>1</v>
      </c>
      <c r="D8" s="87" t="s">
        <v>36372</v>
      </c>
      <c r="E8" s="90" t="s">
        <v>39106</v>
      </c>
      <c r="F8" s="91"/>
      <c r="G8" s="92">
        <f t="shared" ca="1" si="0"/>
        <v>45999.218556134256</v>
      </c>
      <c r="H8" s="91">
        <v>45998.995856481481</v>
      </c>
      <c r="I8" s="107" t="str">
        <f>IFERROR(VLOOKUP(D8,DB!A:F,6,0),"")</f>
        <v>Generator-SG</v>
      </c>
      <c r="J8" s="107" t="str">
        <f>IFERROR(VLOOKUP(D8,DB!A:G,7,0),"")</f>
        <v>Vandalized</v>
      </c>
      <c r="K8" s="93" t="s">
        <v>39133</v>
      </c>
      <c r="L8" s="87" t="str">
        <f>IFERROR(VLOOKUP(D8,DB!A:I,9,0),"")</f>
        <v>Latis</v>
      </c>
    </row>
    <row r="9" spans="1:16" ht="15" customHeight="1">
      <c r="A9" s="107" t="s">
        <v>39129</v>
      </c>
      <c r="B9" s="107" t="str">
        <f>IFERROR(VLOOKUP(D9,DB!A:K,11,0),"")</f>
        <v>R4</v>
      </c>
      <c r="C9" s="89">
        <v>1</v>
      </c>
      <c r="D9" s="87" t="s">
        <v>38679</v>
      </c>
      <c r="E9" s="90"/>
      <c r="F9" s="91"/>
      <c r="G9" s="92">
        <f t="shared" ca="1" si="0"/>
        <v>45999.218556134256</v>
      </c>
      <c r="H9" s="91">
        <v>45998.996979166666</v>
      </c>
      <c r="I9" s="107" t="str">
        <f>IFERROR(VLOOKUP(D9,DB!A:F,6,0),"")</f>
        <v>SCECO</v>
      </c>
      <c r="J9" s="107" t="str">
        <f>IFERROR(VLOOKUP(D9,DB!A:G,7,0),"")</f>
        <v>Good</v>
      </c>
      <c r="K9" s="93" t="s">
        <v>39131</v>
      </c>
      <c r="L9" s="87" t="str">
        <f>IFERROR(VLOOKUP(D9,DB!A:I,9,0),"")</f>
        <v>Latis</v>
      </c>
    </row>
    <row r="10" spans="1:16" ht="15" customHeight="1">
      <c r="A10" s="107"/>
      <c r="B10" s="107" t="str">
        <f>IFERROR(VLOOKUP(D10,DB!A:K,11,0),"")</f>
        <v/>
      </c>
      <c r="C10" s="89"/>
      <c r="D10" s="87"/>
      <c r="E10" s="90"/>
      <c r="F10" s="91"/>
      <c r="G10" s="92">
        <f t="shared" ca="1" si="0"/>
        <v>45999.218556134256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45999.218556134256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45999.218556134256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45999.218556134256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45999.218556134256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45999.218556134256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45999.218556134256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45999.218556134256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45999.218556134256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45999.218556134256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45999.218556134256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45999.218556134256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45999.218556134256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45999.218556134256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45999.218556134256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45999.218556134256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45999.218556134256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45999.218556134256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45999.218556134256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45999.218556134256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45999.218556134256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45999.218556134256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45999.218556134256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45999.218556134256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45999.218556134256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45999.218556134256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ref="G36:G99" ca="1" si="1">IFERROR(NOW()-F36,"")</f>
        <v>45999.218556134256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45999.218556134256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45999.218556134256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45999.218556134256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45999.218556134256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45999.218556134256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45999.218556134256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45999.218556134256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45999.218556134256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45999.218556134256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45999.218556134256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45999.218556134256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45999.218556134256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45999.218556134256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45999.218556134256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45999.218556134256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45999.218556134256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45999.218556134256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45999.218556134256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45999.218556134256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45999.218556134256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45999.218556134256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45999.218556134256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45999.218556134256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45999.218556134256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45999.218556134256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45999.218556134256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45999.218556134256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45999.218556134256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45999.218556134256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45999.218556134256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45999.218556134256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45999.218556134256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45999.218556134256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45999.218556134256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45999.218556134256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45999.218556134256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45999.218556134256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45999.218556134256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45999.218556134256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45999.218556134256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45999.218556134256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45999.218556134256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45999.218556134256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45999.218556134256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45999.218556134256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45999.218556134256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45999.218556134256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45999.218556134256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45999.218556134256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45999.218556134256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45999.218556134256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45999.218556134256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45999.218556134256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45999.218556134256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45999.218556134256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45999.218556134256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45999.218556134256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45999.218556134256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45999.218556134256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45999.218556134256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45999.218556134256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45999.218556134256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45999.218556134256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ref="G100:G145" ca="1" si="2">IFERROR(NOW()-F100,"")</f>
        <v>45999.218556134256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45999.218556134256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45999.218556134256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45999.218556134256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45999.218556134256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45999.218556134256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45999.218556134256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45999.218556134256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45999.218556134256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45999.218556134256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45999.218556134256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45999.218556134256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45999.218556134256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45999.218556134256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45999.218556134256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45999.218556134256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45999.218556134256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45999.218556134256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45999.218556134256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45999.218556134256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45999.218556134256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45999.218556134256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45999.218556134256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45999.218556134256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45999.218556134256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45999.218556134256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45999.218556134256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45999.218556134256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45999.218556134256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45999.218556134256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45999.218556134256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45999.218556134256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45999.218556134256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45999.218556134256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45999.218556134256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45999.218556134256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45999.218556134256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45999.218556134256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45999.218556134256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45999.218556134256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45999.218556134256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45999.218556134256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45999.218556134256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45999.218556134256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45999.218556134256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45999.218556134256</v>
      </c>
      <c r="H145" s="91"/>
      <c r="I145" s="107" t="str">
        <f>IFERROR(VLOOKUP(D145,DB!A:F,6,0),"")</f>
        <v/>
      </c>
      <c r="J145" s="107" t="str">
        <f>IFERROR(VLOOKUP(D145,DB!A:G,7,0),"")</f>
        <v/>
      </c>
      <c r="K145" s="93"/>
      <c r="L145" s="87" t="str">
        <f>IFERROR(VLOOKUP(D145,DB!A:I,9,0),"")</f>
        <v/>
      </c>
    </row>
  </sheetData>
  <dataValidations count="2">
    <dataValidation allowBlank="1" showInputMessage="1" showErrorMessage="1" sqref="E1" xr:uid="{A4F81451-56CC-4543-9497-104C4E44EE4B}"/>
    <dataValidation type="list" allowBlank="1" showInputMessage="1" showErrorMessage="1" sqref="E2:E1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tabSelected="1" workbookViewId="0">
      <selection activeCell="C13" sqref="C13"/>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107.38649594906747</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39109</v>
      </c>
      <c r="F3" s="38">
        <v>45926.188877314817</v>
      </c>
      <c r="G3" s="102">
        <f t="shared" ref="G3" ca="1" si="0">IFERROR(NOW()-F3,"")</f>
        <v>73.029678819439141</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39109</v>
      </c>
      <c r="F4" s="104">
        <v>45948.661111111112</v>
      </c>
      <c r="G4" s="105">
        <f t="shared" ref="G4" ca="1" si="1">IFERROR(NOW()-F4,"")</f>
        <v>50.557445023143373</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17.845257523142209</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2.1110677083270275</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37284</v>
      </c>
      <c r="E7" s="37" t="s">
        <v>39109</v>
      </c>
      <c r="F7" s="38">
        <v>45998.467928240738</v>
      </c>
      <c r="G7" s="131">
        <f ca="1">IFERROR(NOW()-F7,"")</f>
        <v>0.750627893517958</v>
      </c>
      <c r="H7" s="38">
        <v>45998.451261574075</v>
      </c>
      <c r="I7" s="37" t="str">
        <f>IFERROR(VLOOKUP(D7,DB!A:F,6,0),"")</f>
        <v>SCECO</v>
      </c>
      <c r="J7" s="37" t="str">
        <f>IFERROR(VLOOKUP(D7,DB!A:G,7,0),"")</f>
        <v>Good+Dead</v>
      </c>
      <c r="K7" s="37" t="s">
        <v>39145</v>
      </c>
      <c r="L7" s="37" t="str">
        <f>IFERROR(VLOOKUP(D7,DB!A:I,9,0),"")</f>
        <v>Latis</v>
      </c>
    </row>
    <row r="8" spans="1:13" ht="30.75">
      <c r="A8" s="37" t="s">
        <v>39146</v>
      </c>
      <c r="B8" s="37" t="str">
        <f>IFERROR(VLOOKUP(D8,DB!A:K,11,0),"")</f>
        <v>R5</v>
      </c>
      <c r="C8" s="37">
        <v>1</v>
      </c>
      <c r="D8" s="37" t="s">
        <v>32884</v>
      </c>
      <c r="E8" s="37" t="s">
        <v>39109</v>
      </c>
      <c r="F8" s="38">
        <v>45998.699166666665</v>
      </c>
      <c r="G8" s="131">
        <f ca="1">IFERROR(NOW()-F8,"")</f>
        <v>0.51938946759037208</v>
      </c>
      <c r="H8" s="38">
        <v>45998.687361111108</v>
      </c>
      <c r="I8" s="37" t="str">
        <f>IFERROR(VLOOKUP(D8,DB!A:F,6,0),"")</f>
        <v>SCECO</v>
      </c>
      <c r="J8" s="37" t="str">
        <f>IFERROR(VLOOKUP(D8,DB!A:G,7,0),"")</f>
        <v>Vandalized+Dead</v>
      </c>
      <c r="K8" s="37" t="s">
        <v>39147</v>
      </c>
      <c r="L8" s="37" t="str">
        <f>IFERROR(VLOOKUP(D8,DB!A:I,9,0),"")</f>
        <v>Latis</v>
      </c>
    </row>
    <row r="9" spans="1:13">
      <c r="A9" s="37" t="s">
        <v>39148</v>
      </c>
      <c r="B9" s="37" t="s">
        <v>5445</v>
      </c>
      <c r="C9" s="37">
        <v>3</v>
      </c>
      <c r="D9" s="100" t="s">
        <v>34628</v>
      </c>
      <c r="E9" s="37" t="s">
        <v>39106</v>
      </c>
      <c r="F9" s="38">
        <v>45999.187083333331</v>
      </c>
      <c r="G9" s="131">
        <f ca="1">IFERROR(NOW()-F9,"")</f>
        <v>3.1472800925257616E-2</v>
      </c>
      <c r="H9" s="38">
        <v>45999.16741898148</v>
      </c>
      <c r="I9" s="37" t="str">
        <f>IFERROR(VLOOKUP(D9,DB!A:F,6,0),"")</f>
        <v>Generator-SG</v>
      </c>
      <c r="J9" s="37" t="str">
        <f>IFERROR(VLOOKUP(D9,DB!A:G,7,0),"")</f>
        <v>Vandalized</v>
      </c>
      <c r="K9" s="37" t="s">
        <v>39149</v>
      </c>
      <c r="L9" s="37" t="str">
        <f>IFERROR(VLOOKUP(D9,DB!A:I,9,0),"")</f>
        <v>Latis</v>
      </c>
    </row>
    <row r="10" spans="1:13" ht="30.75">
      <c r="A10" s="37" t="s">
        <v>39150</v>
      </c>
      <c r="B10" s="37" t="str">
        <f>IFERROR(VLOOKUP(D10,DB!A:K,11,0),"")</f>
        <v>R5</v>
      </c>
      <c r="C10" s="37">
        <v>1</v>
      </c>
      <c r="D10" s="100" t="s">
        <v>31458</v>
      </c>
      <c r="E10" s="37" t="s">
        <v>39106</v>
      </c>
      <c r="F10" s="38">
        <v>45999.138182870367</v>
      </c>
      <c r="G10" s="131">
        <f ca="1">IFERROR(NOW()-F10,"")</f>
        <v>8.0373263888759539E-2</v>
      </c>
      <c r="H10" s="38">
        <v>45999.130624999998</v>
      </c>
      <c r="I10" s="37" t="str">
        <f>IFERROR(VLOOKUP(D10,DB!A:F,6,0),"")</f>
        <v>SCECO</v>
      </c>
      <c r="J10" s="37" t="str">
        <f>IFERROR(VLOOKUP(D10,DB!A:G,7,0),"")</f>
        <v>Good</v>
      </c>
      <c r="K10" s="37" t="s">
        <v>39151</v>
      </c>
      <c r="L10" s="37" t="str">
        <f>IFERROR(VLOOKUP(D10,DB!A:I,9,0),"")</f>
        <v>Latis</v>
      </c>
    </row>
    <row r="11" spans="1:13">
      <c r="A11" s="37"/>
      <c r="B11" s="37" t="str">
        <f>IFERROR(VLOOKUP(D11,DB!A:K,11,0),"")</f>
        <v/>
      </c>
      <c r="C11" s="37"/>
      <c r="D11" s="100"/>
      <c r="E11" s="37"/>
      <c r="F11" s="38"/>
      <c r="G11" s="131">
        <f ca="1">IFERROR(NOW()-F11,"")</f>
        <v>45999.218556134256</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45999.218556134256</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45999.218556134256</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45999.218556134256</v>
      </c>
      <c r="H14" s="132"/>
      <c r="I14" s="100" t="str">
        <f>IFERROR(VLOOKUP(D14,DB!A:F,6,0),"")</f>
        <v/>
      </c>
      <c r="J14" s="100" t="str">
        <f>IFERROR(VLOOKUP(D14,DB!A:G,7,0),"")</f>
        <v/>
      </c>
      <c r="K14" s="100"/>
      <c r="L14" s="100" t="str">
        <f>IFERROR(VLOOKUP(D14,DB!A:I,9,0),"")</f>
        <v/>
      </c>
    </row>
    <row r="15" spans="1:13">
      <c r="A15" s="37"/>
      <c r="B15" s="37" t="str">
        <f>IFERROR(VLOOKUP(D15,DB!A:K,11,0),"")</f>
        <v/>
      </c>
      <c r="C15" s="37"/>
      <c r="D15" s="154"/>
      <c r="E15" s="37"/>
      <c r="F15" s="38"/>
      <c r="G15" s="131">
        <f ca="1">IFERROR(NOW()-F15,"")</f>
        <v>45999.218556134256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45999.218556134256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45999.218556134256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45999.218556134256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45999.218556134256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45999.218556134256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45999.218556134256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45999.218556134256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45999.218556134256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45999.218556134256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45999.218556134256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45999.218556134256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45999.218556134256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45999.218556134256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45999.218556134256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45999.218556134256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45999.218556134256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45999.218556134256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45999.218556134256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45999.218556134256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45999.218556134256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45999.218556134256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45999.218556134256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45999.218556134256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45999.218556134256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45999.218556134256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45999.218556134256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45999.218556134256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45999.218556134256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45999.218556134256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45999.218556134256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45999.218556134256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45999.218556134256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45999.218556134256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45999.218556134256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45999.218556134256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45999.218556134256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45999.218556134256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45999.218556134256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45999.218556134256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45999.218556134256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45999.218556134256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45999.218556134256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45999.218556134256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45999.218556134256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45999.218556134256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45999.218556134256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45999.218556134256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45999.218556134256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45999.218556134256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45999.218556134256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45999.218556134256</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39152</v>
      </c>
      <c r="B2" s="115" t="str">
        <f>IFERROR(VLOOKUP(D2,DB!A:K,11,0),"")</f>
        <v>R6</v>
      </c>
      <c r="C2" s="116">
        <v>2</v>
      </c>
      <c r="D2" s="115" t="s">
        <v>37026</v>
      </c>
      <c r="E2" s="138" t="s">
        <v>39106</v>
      </c>
      <c r="F2" s="117">
        <v>45999.134247685186</v>
      </c>
      <c r="G2" s="72">
        <f t="shared" ref="G2:G28" ca="1" si="0">IFERROR(NOW()-F2,"-")</f>
        <v>8.4308449069794733E-2</v>
      </c>
      <c r="H2" s="117">
        <v>45999.128344907411</v>
      </c>
      <c r="I2" s="115" t="str">
        <f>IFERROR(VLOOKUP(D2,DB!A:F,6,0),"")</f>
        <v>SCECO</v>
      </c>
      <c r="J2" s="115" t="str">
        <f>IFERROR(VLOOKUP(D2,DB!A:G,7,0),"")</f>
        <v>Vandalized+No BB Design</v>
      </c>
      <c r="K2" s="118" t="s">
        <v>39153</v>
      </c>
      <c r="L2" s="133" t="str">
        <f>IFERROR(VLOOKUP(D2,DB!A:I,9,0),"")</f>
        <v>Latis</v>
      </c>
    </row>
    <row r="3" spans="1:16382" ht="31.5" customHeight="1">
      <c r="A3" s="114"/>
      <c r="B3" s="115" t="str">
        <f>IFERROR(VLOOKUP(D3,DB!A:K,11,0),"")</f>
        <v/>
      </c>
      <c r="C3" s="116"/>
      <c r="D3" s="115"/>
      <c r="E3" s="138"/>
      <c r="F3" s="117"/>
      <c r="G3" s="72">
        <f t="shared" ca="1" si="0"/>
        <v>45999.218556134256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45999.218556134256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45999.218556134256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45999.218556134256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45999.218556134256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45999.218556134256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45999.218556134256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45999.218556134256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45999.218556134256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45999.218556134256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45999.218556134256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45999.218556134256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45999.218556134256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45999.218556134256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45999.218556134256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45999.218556134256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45999.218556134256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45999.218556134256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45999.218556134256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45999.218556134256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45999.218556134256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45999.218556134256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45999.218556134256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45999.218556134256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45999.218556134256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45999.218556134256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45999.218556134256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45999.218556134256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45999.218556134256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45999.218556134256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45999.218556134256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45999.218556134256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45999.218556134256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45999.218556134256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45999.218556134256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45999.218556134256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45999.218556134256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45999.218556134256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45999.218556134256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45999.218556134256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45999.218556134256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45999.218556134256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45999.218556134256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45999.218556134256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45999.218556134256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45999.218556134256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45999.218556134256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45999.218556134256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45999.218556134256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45999.218556134256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45999.218556134256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45999.218556134256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45999.218556134256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45999.218556134256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45999.218556134256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45999.218556134256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45999.218556134256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45999.218556134256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45999.218556134256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45999.218556134256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45999.218556134256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45999.218556134256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45999.218556134256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45999.218556134256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45999.218556134256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45999.218556134256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45999.218556134256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45999.218556134256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45999.218556134256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45999.218556134256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45999.218556134256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45999.218556134256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45999.218556134256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45999.218556134256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45999.218556134256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45999.218556134256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45999.218556134256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45999.218556134256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45999.218556134256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45999.218556134256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45999.218556134256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45999.218556134256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45999.218556134256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45999.218556134256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45999.218556134256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45999.218556134256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45999.218556134256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45999.218556134256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45999.218556134256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45999.218556134256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45999.218556134256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45999.218556134256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45999.218556134256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45999.218556134256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45999.218556134256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45999.218556134256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45999.218556134256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45999.218556134256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45999.218556134256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45999.218556134256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45999.218556134256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45999.218556134256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45999.218556134256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45999.218556134256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45999.218556134256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45999.218556134256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45999.218556134256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45999.218556134256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45999.218556134256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45999.218556134256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45999.218556134256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45999.218556134256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45999.218556134256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45999.218556134256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45999.218556134256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45999.218556134256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45999.218556134256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45999.218556134256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45999.218556134256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45999.218556134256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45999.218556134256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45999.218556134256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45999.218556134256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45999.218556134256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45999.218556134256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45999.218556134256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45999.218556134256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45999.218556134256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45999.218556134256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45999.218556134256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45999.218556134256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45999.218556134256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45999.218556134256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45999.218556134256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45999.218556134256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45999.218556134256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45999.218556134256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45999.218556134256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45999.218556134256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45999.218556134256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45999.218556134256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45999.218556134256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45999.218556134256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45999.218556134256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45999.218556134256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45999.218556134256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45999.218556134256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45999.218556134256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45999.218556134256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45999.218556134256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45999.218556134256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45999.218556134256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45999.218556134256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45999.218556134256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45999.218556134256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45999.218556134256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45999.218556134256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45999.218556134256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45999.218556134256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45999.218556134256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45999.218556134256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45999.218556134256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45999.218556134256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45999.218556134256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45999.218556134256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45999.218556134256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45999.218556134256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45999.218556134256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45999.218556134256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45999.218556134256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45999.218556134256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45999.218556134256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45999.218556134256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45999.218556134256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45999.218556134256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45999.218556134256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45999.218556134256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45999.218556134256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45999.218556134256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45999.218556134256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45999.218556134256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45999.218556134256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45999.218556134256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45999.218556134256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45999.218556134256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45999.218556134256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45999.218556134256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45999.218556134256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45999.218556134256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45999.218556134256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45999.218556134256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45999.218556134256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45999.218556134256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45999.218556134256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45999.218556134256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45999.218556134256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45999.218556134256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45999.218556134256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45999.218556134256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45999.218556134256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45999.218556134256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45999.218556134256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45999.218556134256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45999.218556134256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45999.218556134256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45999.218556134256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45999.218556134256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45999.218556134256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45999.218556134256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45999.218556134256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45999.218556134256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45999.218556134256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45999.218556134256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45999.218556134256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45999.218556134256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45999.218556134256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45999.218556134256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45999.218556134256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45999.218556134256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45999.218556134256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45999.218556134256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45999.218556134256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45999.218556134256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45999.218556134256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45999.218556134256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45999.218556134256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45999.218556134256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45999.218556134256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45999.218556134256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45999.218556134256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45999.218556134256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45999.218556134256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45999.218556134256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45999.218556134256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45999.218556134256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45999.218556134256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45999.218556134256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45999.218556134256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45999.218556134256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45999.218556134256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45999.218556134256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45999.218556134256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45999.218556134256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45999.218556134256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45999.218556134256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45999.218556134256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45999.218556134256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45999.218556134256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45999.218556134256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45999.218556134256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45999.218556134256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45999.218556134256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45999.218556134256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45999.218556134256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45999.218556134256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45999.218556134256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45999.218556134256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45999.218556134256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45999.218556134256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45999.218556134256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45999.218556134256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45999.218556134256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45999.218556134256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45999.218556134256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45999.218556134256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45999.218556134256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45999.218556134256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45999.218556134256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45999.218556134256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45999.218556134256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45999.218556134256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45999.218556134256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45999.218556134256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45999.218556134256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45999.218556134256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45999.218556134256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45999.218556134256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45999.218556134256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45999.218556134256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45999.218556134256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45999.218556134256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45999.218556134256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45999.218556134256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45999.218556134256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45999.218556134256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45999.218556134256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45999.218556134256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45999.218556134256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45999.218556134256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45999.218556134256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45999.218556134256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45999.218556134256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45999.218556134256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45999.218556134256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45999.218556134256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45999.218556134256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45999.218556134256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45999.218556134256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45999.218556134256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45999.218556134256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45999.218556134256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45999.218556134256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45999.218556134256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45999.218556134256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45999.218556134256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45999.218556134256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45999.218556134256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45999.218556134256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45999.218556134256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45999.218556134256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45999.218556134256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45999.218556134256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45999.218556134256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45999.218556134256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45999.218556134256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45999.218556134256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45999.218556134256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45999.218556134256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45999.218556134256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45999.218556134256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45999.218556134256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45999.218556134256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45999.218556134256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45999.218556134256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45999.218556134256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45999.218556134256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45999.218556134256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45999.218556134256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45999.218556134256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45999.218556134256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45999.218556134256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45999.218556134256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45999.218556134256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45999.218556134256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45999.218556134256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45999.218556134256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45999.218556134256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45999.218556134256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45999.218556134256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45999.218556134256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45999.218556134256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45999.218556134256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45999.218556134256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45999.218556134256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45999.218556134256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45999.218556134256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45999.218556134256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45999.218556134256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45999.218556134256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45999.218556134256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45999.218556134256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45999.218556134256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45999.218556134256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45999.218556134256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45999.218556134256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45999.218556134256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45999.218556134256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45999.218556134256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45999.218556134256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45999.218556134256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45999.218556134256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45999.218556134256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45999.218556134256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45999.218556134256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45999.218556134256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45999.218556134256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45999.218556134256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45999.218556134256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45999.218556134256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45999.218556134256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45999.218556134256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45999.218556134256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45999.218556134256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45999.218556134256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45999.218556134256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45999.218556134256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45999.218556134256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45999.218556134256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45999.218556134256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45999.218556134256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45999.218556134256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45999.218556134256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45999.218556134256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45999.218556134256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45999.218556134256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45999.218556134256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45999.218556134256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45999.218556134256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45999.218556134256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45999.218556134256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45999.218556134256</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45999.218556134256</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2025-12-08T02:15:22Z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